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uditorios HEFA para fatima\"/>
    </mc:Choice>
  </mc:AlternateContent>
  <bookViews>
    <workbookView xWindow="0" yWindow="0" windowWidth="23040" windowHeight="9375"/>
  </bookViews>
  <sheets>
    <sheet name="Comp. y Presup." sheetId="1" r:id="rId1"/>
    <sheet name="CRONOGRAMA" sheetId="2" r:id="rId2"/>
  </sheets>
  <definedNames>
    <definedName name="_xlnm.Print_Titles" localSheetId="0">'Comp. y Presup.'!$1:$6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F129" i="1" l="1"/>
  <c r="F160" i="1"/>
  <c r="F159" i="1"/>
  <c r="F156" i="1"/>
  <c r="F155" i="1"/>
  <c r="F154" i="1"/>
  <c r="F153" i="1"/>
  <c r="F152" i="1"/>
  <c r="F151" i="1"/>
  <c r="F150" i="1"/>
  <c r="F149" i="1"/>
  <c r="F146" i="1"/>
  <c r="F145" i="1"/>
  <c r="F144" i="1"/>
  <c r="F143" i="1"/>
  <c r="F142" i="1"/>
  <c r="F141" i="1"/>
  <c r="F140" i="1"/>
  <c r="F137" i="1"/>
  <c r="F136" i="1"/>
  <c r="F135" i="1"/>
  <c r="F134" i="1"/>
  <c r="F133" i="1"/>
  <c r="F132" i="1"/>
  <c r="F131" i="1"/>
  <c r="F130" i="1"/>
  <c r="F126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7" i="1"/>
  <c r="F106" i="1"/>
  <c r="F105" i="1"/>
  <c r="F102" i="1"/>
  <c r="F101" i="1"/>
  <c r="F100" i="1"/>
  <c r="F99" i="1"/>
  <c r="F98" i="1"/>
  <c r="F96" i="1"/>
  <c r="F95" i="1"/>
  <c r="F94" i="1"/>
  <c r="F93" i="1"/>
  <c r="F92" i="1"/>
  <c r="F91" i="1"/>
  <c r="F68" i="1"/>
  <c r="F127" i="1" l="1"/>
  <c r="C27" i="2" s="1"/>
  <c r="V27" i="2" s="1"/>
  <c r="F147" i="1"/>
  <c r="C29" i="2" s="1"/>
  <c r="V29" i="2" s="1"/>
  <c r="F161" i="1"/>
  <c r="C31" i="2" s="1"/>
  <c r="X31" i="2" s="1"/>
  <c r="X32" i="2" s="1"/>
  <c r="F157" i="1"/>
  <c r="C30" i="2" s="1"/>
  <c r="F138" i="1"/>
  <c r="C28" i="2" s="1"/>
  <c r="W28" i="2" s="1"/>
  <c r="F108" i="1"/>
  <c r="C26" i="2" s="1"/>
  <c r="W26" i="2" s="1"/>
  <c r="F103" i="1"/>
  <c r="C25" i="2" s="1"/>
  <c r="U25" i="2" s="1"/>
  <c r="N27" i="2" l="1"/>
  <c r="O27" i="2"/>
  <c r="W29" i="2"/>
  <c r="U29" i="2"/>
  <c r="O26" i="2"/>
  <c r="W27" i="2"/>
  <c r="T25" i="2"/>
  <c r="V30" i="2"/>
  <c r="S30" i="2"/>
  <c r="R30" i="2"/>
  <c r="W30" i="2"/>
  <c r="U30" i="2"/>
  <c r="T30" i="2"/>
  <c r="F18" i="1"/>
  <c r="F19" i="1"/>
  <c r="F20" i="1"/>
  <c r="F21" i="1"/>
  <c r="F22" i="1"/>
  <c r="F87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67" i="1"/>
  <c r="F66" i="1"/>
  <c r="F65" i="1"/>
  <c r="F62" i="1"/>
  <c r="F61" i="1"/>
  <c r="F60" i="1"/>
  <c r="F57" i="1"/>
  <c r="F58" i="1" s="1"/>
  <c r="C20" i="2" s="1"/>
  <c r="S20" i="2" s="1"/>
  <c r="F54" i="1"/>
  <c r="F55" i="1" s="1"/>
  <c r="C19" i="2" s="1"/>
  <c r="R19" i="2" s="1"/>
  <c r="F50" i="1"/>
  <c r="F51" i="1" s="1"/>
  <c r="C18" i="2" s="1"/>
  <c r="F47" i="1"/>
  <c r="F46" i="1"/>
  <c r="F45" i="1"/>
  <c r="F42" i="1"/>
  <c r="F43" i="1" s="1"/>
  <c r="C16" i="2" s="1"/>
  <c r="F39" i="1"/>
  <c r="F38" i="1"/>
  <c r="F35" i="1"/>
  <c r="F36" i="1" s="1"/>
  <c r="C14" i="2" s="1"/>
  <c r="F32" i="1"/>
  <c r="F31" i="1"/>
  <c r="F28" i="1"/>
  <c r="F27" i="1"/>
  <c r="F26" i="1"/>
  <c r="F25" i="1"/>
  <c r="F15" i="1"/>
  <c r="F16" i="1" s="1"/>
  <c r="C10" i="2" s="1"/>
  <c r="F12" i="1"/>
  <c r="F11" i="1"/>
  <c r="F8" i="1"/>
  <c r="F9" i="1" s="1"/>
  <c r="C8" i="2" s="1"/>
  <c r="E8" i="2" s="1"/>
  <c r="G10" i="2" l="1"/>
  <c r="G32" i="2" s="1"/>
  <c r="H10" i="2"/>
  <c r="Q16" i="2"/>
  <c r="P16" i="2"/>
  <c r="O16" i="2"/>
  <c r="R18" i="2"/>
  <c r="S18" i="2"/>
  <c r="F33" i="1"/>
  <c r="C13" i="2" s="1"/>
  <c r="N14" i="2"/>
  <c r="O14" i="2"/>
  <c r="M14" i="2"/>
  <c r="F79" i="1"/>
  <c r="C23" i="2" s="1"/>
  <c r="W32" i="2"/>
  <c r="F29" i="1"/>
  <c r="C12" i="2" s="1"/>
  <c r="F40" i="1"/>
  <c r="C15" i="2" s="1"/>
  <c r="F13" i="1"/>
  <c r="F48" i="1"/>
  <c r="C17" i="2" s="1"/>
  <c r="F63" i="1"/>
  <c r="C21" i="2" s="1"/>
  <c r="F69" i="1"/>
  <c r="C22" i="2" s="1"/>
  <c r="F88" i="1"/>
  <c r="C24" i="2" s="1"/>
  <c r="F23" i="1"/>
  <c r="C11" i="2" s="1"/>
  <c r="H11" i="2" l="1"/>
  <c r="J11" i="2"/>
  <c r="I11" i="2"/>
  <c r="I32" i="2" s="1"/>
  <c r="S22" i="2"/>
  <c r="V22" i="2"/>
  <c r="V32" i="2" s="1"/>
  <c r="T22" i="2"/>
  <c r="Q17" i="2"/>
  <c r="P17" i="2"/>
  <c r="R17" i="2"/>
  <c r="P15" i="2"/>
  <c r="O15" i="2"/>
  <c r="N15" i="2"/>
  <c r="H32" i="2"/>
  <c r="N24" i="2"/>
  <c r="U24" i="2"/>
  <c r="U32" i="2" s="1"/>
  <c r="O24" i="2"/>
  <c r="P24" i="2"/>
  <c r="R21" i="2"/>
  <c r="S21" i="2"/>
  <c r="F163" i="1"/>
  <c r="C9" i="2"/>
  <c r="L12" i="2"/>
  <c r="L32" i="2" s="1"/>
  <c r="J12" i="2"/>
  <c r="K12" i="2"/>
  <c r="M12" i="2"/>
  <c r="M32" i="2" s="1"/>
  <c r="S23" i="2"/>
  <c r="T23" i="2"/>
  <c r="O23" i="2"/>
  <c r="J13" i="2"/>
  <c r="K13" i="2"/>
  <c r="Q32" i="2"/>
  <c r="O32" i="2" l="1"/>
  <c r="S32" i="2"/>
  <c r="J32" i="2"/>
  <c r="K32" i="2"/>
  <c r="R32" i="2"/>
  <c r="E9" i="2"/>
  <c r="E32" i="2" s="1"/>
  <c r="F9" i="2"/>
  <c r="F32" i="2" s="1"/>
  <c r="C32" i="2"/>
  <c r="N32" i="2"/>
  <c r="P32" i="2"/>
  <c r="P33" i="2" s="1"/>
  <c r="T32" i="2"/>
  <c r="I33" i="2"/>
  <c r="D9" i="2" l="1"/>
  <c r="D14" i="2"/>
  <c r="D30" i="2"/>
  <c r="D25" i="2"/>
  <c r="D26" i="2"/>
  <c r="D19" i="2"/>
  <c r="G33" i="2"/>
  <c r="D8" i="2"/>
  <c r="D28" i="2"/>
  <c r="D29" i="2"/>
  <c r="D16" i="2"/>
  <c r="D20" i="2"/>
  <c r="D27" i="2"/>
  <c r="D21" i="2"/>
  <c r="X33" i="2"/>
  <c r="D13" i="2"/>
  <c r="D23" i="2"/>
  <c r="D18" i="2"/>
  <c r="D10" i="2"/>
  <c r="D31" i="2"/>
  <c r="D15" i="2"/>
  <c r="D24" i="2"/>
  <c r="D17" i="2"/>
  <c r="D11" i="2"/>
  <c r="D22" i="2"/>
  <c r="D12" i="2"/>
  <c r="W33" i="2"/>
  <c r="E33" i="2"/>
  <c r="E34" i="2" s="1"/>
  <c r="Y32" i="2"/>
  <c r="S33" i="2"/>
  <c r="V33" i="2"/>
  <c r="H33" i="2"/>
  <c r="L33" i="2"/>
  <c r="O33" i="2"/>
  <c r="T33" i="2"/>
  <c r="N33" i="2"/>
  <c r="F33" i="2"/>
  <c r="M33" i="2"/>
  <c r="J33" i="2"/>
  <c r="R33" i="2"/>
  <c r="U33" i="2"/>
  <c r="K33" i="2"/>
  <c r="Q33" i="2"/>
  <c r="F34" i="2" l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D32" i="2"/>
  <c r="Y33" i="2"/>
</calcChain>
</file>

<file path=xl/sharedStrings.xml><?xml version="1.0" encoding="utf-8"?>
<sst xmlns="http://schemas.openxmlformats.org/spreadsheetml/2006/main" count="301" uniqueCount="173">
  <si>
    <t>m3</t>
  </si>
  <si>
    <t>un</t>
  </si>
  <si>
    <t>ml</t>
  </si>
  <si>
    <t>m2</t>
  </si>
  <si>
    <t>Sardinel</t>
  </si>
  <si>
    <t>gl</t>
  </si>
  <si>
    <t>Contrapiso de cascotes</t>
  </si>
  <si>
    <t>Carpeta p/ piso - alisada de cemento</t>
  </si>
  <si>
    <t>Provisión y colocación de azulejo p/ baño y kitchenette</t>
  </si>
  <si>
    <t>Pintura de pared interior</t>
  </si>
  <si>
    <t>Pintura de pared texturado</t>
  </si>
  <si>
    <t>Pintura de puerta</t>
  </si>
  <si>
    <t>Pintura de canaleta</t>
  </si>
  <si>
    <t>Columnas de acero galvanizado 6</t>
  </si>
  <si>
    <t>Conector</t>
  </si>
  <si>
    <t>Pintura de sardinel c/ resina acrílica</t>
  </si>
  <si>
    <t>Pintura de pilares vistas c/ resina acrílica</t>
  </si>
  <si>
    <t>Cartel de obra</t>
  </si>
  <si>
    <t>Pintura de pared vista c/ resina acrílica</t>
  </si>
  <si>
    <t>Mampostería de elevación de 0,30 c/ ladrillo visto laminado</t>
  </si>
  <si>
    <t>Mampostería de elevación de 0,30 a revocar</t>
  </si>
  <si>
    <t>Mampostería de elevación de 0,15</t>
  </si>
  <si>
    <t>Piso ceramico de alto tránsito</t>
  </si>
  <si>
    <t>Zócalo</t>
  </si>
  <si>
    <t>Dados de hormigón ciclópleo p/ pilar</t>
  </si>
  <si>
    <t>Carpeta p/ piso de alto tránsito</t>
  </si>
  <si>
    <t>Guarda obra (contrapiso y alisada de cemento)</t>
  </si>
  <si>
    <t>Cimiento de H° Cº (Hormigón ciclópeo)</t>
  </si>
  <si>
    <t>Revoque comun de pared interior</t>
  </si>
  <si>
    <t>Revoque de pared exterior con hidrófugo</t>
  </si>
  <si>
    <t>Pileta de granito, patas de mampostería revestida de cerámica, grifería, bacha acero inoxidable.</t>
  </si>
  <si>
    <t>Juego de asideros y barra doble de acero inoxidable ( baño inclusivo)</t>
  </si>
  <si>
    <t>Desague cloacal para baño completo (hasta el primer registro)</t>
  </si>
  <si>
    <t>Desague con caño de 50, calce y colchón de arena</t>
  </si>
  <si>
    <t>Desague con caño de 100, calce y colchón de arena</t>
  </si>
  <si>
    <t>Registro 40 x 40 x40 cm</t>
  </si>
  <si>
    <t>Cámara séptica 120 x 80 x 60 cm</t>
  </si>
  <si>
    <t>Canaleta desague pluvial, chapa Nº 28, desarrollo 48 cm</t>
  </si>
  <si>
    <t>Registro( 30 x 30 cm) con cañería de desague pluvial</t>
  </si>
  <si>
    <t>Piso cerámico de alto tránsito</t>
  </si>
  <si>
    <t>No</t>
  </si>
  <si>
    <t>Rubros</t>
  </si>
  <si>
    <t>Uni</t>
  </si>
  <si>
    <t>Cant.</t>
  </si>
  <si>
    <t>P.Unit.</t>
  </si>
  <si>
    <t>S.Total</t>
  </si>
  <si>
    <t>Preparación de obra</t>
  </si>
  <si>
    <t xml:space="preserve"> Cimiento</t>
  </si>
  <si>
    <r>
      <t xml:space="preserve"> </t>
    </r>
    <r>
      <rPr>
        <b/>
        <sz val="12"/>
        <rFont val="Arial"/>
        <family val="2"/>
      </rPr>
      <t>Mampostería</t>
    </r>
  </si>
  <si>
    <t>Aislación</t>
  </si>
  <si>
    <t>Techos</t>
  </si>
  <si>
    <t>Revoques</t>
  </si>
  <si>
    <t>Contrapiso</t>
  </si>
  <si>
    <t xml:space="preserve"> Piso</t>
  </si>
  <si>
    <t>Revestimiento</t>
  </si>
  <si>
    <t>Aberturas de madera</t>
  </si>
  <si>
    <t xml:space="preserve"> Aberturas metalicas</t>
  </si>
  <si>
    <t>Instalación agua corriente</t>
  </si>
  <si>
    <t>Llave de paso 1/2"</t>
  </si>
  <si>
    <t>Cañeria PVC ∅ 3/4"</t>
  </si>
  <si>
    <t>Cañeria PVC ∅ 1/2"</t>
  </si>
  <si>
    <t>Desagüe cloacal</t>
  </si>
  <si>
    <t>Artefactos Sanitarios</t>
  </si>
  <si>
    <t>Desagüe Pluvial</t>
  </si>
  <si>
    <t>Instalación Eléctrica</t>
  </si>
  <si>
    <t>Bocas de luces</t>
  </si>
  <si>
    <t>Bocas de tomas  monofásico</t>
  </si>
  <si>
    <t>Bocas de ventilador de techo</t>
  </si>
  <si>
    <t>Equipo de Aire Acondicionado 12.000 BTU/H</t>
  </si>
  <si>
    <t>Ventilador de techo</t>
  </si>
  <si>
    <t>Tablero seccional trifásico compuesto de:</t>
  </si>
  <si>
    <t xml:space="preserve">Extintor de 5kg-ABC </t>
  </si>
  <si>
    <t xml:space="preserve">Cartel luminoso de salida de emergencia </t>
  </si>
  <si>
    <t>Detector Termovelocimetrico</t>
  </si>
  <si>
    <t>Iluminacion de Emergencia</t>
  </si>
  <si>
    <t>Pinturas</t>
  </si>
  <si>
    <t>Varios</t>
  </si>
  <si>
    <t>Espejo tipo Float 0,50x0,60 m</t>
  </si>
  <si>
    <t>Griferías cromadas para lavatorios - frío solo</t>
  </si>
  <si>
    <t>Instalación de agua fría en lavatorios y bacha. Incluye llave de paso de 1/2"</t>
  </si>
  <si>
    <t>Canilla para pileta de lavar en kichinette cromadas pico largo móvil</t>
  </si>
  <si>
    <t>Instalación de agua fria en Servicios Higienicos (inodoros). Incluye paso de llave de 1/2"</t>
  </si>
  <si>
    <t>Inodoro blanco cisterna baja</t>
  </si>
  <si>
    <t>SSHH inclusivo</t>
  </si>
  <si>
    <t>Lavatorio mediano suspendido</t>
  </si>
  <si>
    <t>Dispensador de jabón de adosar en pared</t>
  </si>
  <si>
    <t>Dispensador de toalla de adosar en pared</t>
  </si>
  <si>
    <t>Portarrollo cromado</t>
  </si>
  <si>
    <t>SSHH diferenciado</t>
  </si>
  <si>
    <t>a - Replanteo y marcación</t>
  </si>
  <si>
    <t>b - Relleno y compactación</t>
  </si>
  <si>
    <t>a - Zapata de H° A°</t>
  </si>
  <si>
    <t>b - Pilar de H° A° c/ revestimiento de ladrillo laminado</t>
  </si>
  <si>
    <t>c - Viga cadena inferior 15 x 30</t>
  </si>
  <si>
    <t>d - Viga cadena inferior 30 x 30</t>
  </si>
  <si>
    <t>e - Viga cadena superior</t>
  </si>
  <si>
    <t>Techo de chapas termoacústicas autoportantes. Chapas trapezoidales + poliuretano inyectado 50mm + chapa lisa con ranuras. Pendiente 15%</t>
  </si>
  <si>
    <t>a - Horizontal pared 0,15 (1-3)</t>
  </si>
  <si>
    <t>b - Horizontal pared 0,30 (1-3)</t>
  </si>
  <si>
    <t xml:space="preserve">Azulejos blancos </t>
  </si>
  <si>
    <t xml:space="preserve"> Mesada de granito natural en kichenette</t>
  </si>
  <si>
    <t>Canilla de patio de 1/2"</t>
  </si>
  <si>
    <t>Sensor Humo/ Calor</t>
  </si>
  <si>
    <t>Panel central de control</t>
  </si>
  <si>
    <t>Pulsador manual de control</t>
  </si>
  <si>
    <t>Alarma audiovisual</t>
  </si>
  <si>
    <t xml:space="preserve">Limpieza final de obra </t>
  </si>
  <si>
    <t>Bajada de PVC de 100 Ø</t>
  </si>
  <si>
    <t>bc</t>
  </si>
  <si>
    <t>Equipo de Aire Acondicionado 18.000 BTU/H</t>
  </si>
  <si>
    <t>Artefactos con luminarias de tubo LED 2x16w</t>
  </si>
  <si>
    <t>Artefactos con luminarias de tubo LED 1x16w</t>
  </si>
  <si>
    <t>Artefactos con luminarias de tubo LED 1x12w</t>
  </si>
  <si>
    <t>Del Tablero Principal de la USF al T.G. del Auditorio: Alimentación subterránea pre ensamblado de 25 mm y mallado a tierra y tensor unión con aislación</t>
  </si>
  <si>
    <t xml:space="preserve"> Estructuras Hº Aº </t>
  </si>
  <si>
    <t>Bocas de tomas especiales:</t>
  </si>
  <si>
    <t>Doble tapa de tanque sifónico y de cámara de inspección existente</t>
  </si>
  <si>
    <t>Disyuntor diferencial</t>
  </si>
  <si>
    <r>
      <t xml:space="preserve">Provisión y colocación de puerta placa. </t>
    </r>
    <r>
      <rPr>
        <b/>
        <sz val="10"/>
        <color theme="1"/>
        <rFont val="Arial"/>
        <family val="2"/>
      </rPr>
      <t>M1</t>
    </r>
    <r>
      <rPr>
        <sz val="10"/>
        <color theme="1"/>
        <rFont val="Arial"/>
        <family val="2"/>
      </rPr>
      <t>= 1,40 x 2,15 m. Marco 0,15 m</t>
    </r>
  </si>
  <si>
    <r>
      <t xml:space="preserve">Provisión y colocación de puerta placa. </t>
    </r>
    <r>
      <rPr>
        <b/>
        <sz val="10"/>
        <color theme="1"/>
        <rFont val="Arial"/>
        <family val="2"/>
      </rPr>
      <t>M2</t>
    </r>
    <r>
      <rPr>
        <sz val="10"/>
        <color theme="1"/>
        <rFont val="Arial"/>
        <family val="2"/>
      </rPr>
      <t>= 1,00 x 2,15 m. Marco 0,15 m</t>
    </r>
  </si>
  <si>
    <r>
      <t xml:space="preserve">Provisión y colocación de puerta placa. </t>
    </r>
    <r>
      <rPr>
        <b/>
        <sz val="10"/>
        <color theme="1"/>
        <rFont val="Arial"/>
        <family val="2"/>
      </rPr>
      <t>M3</t>
    </r>
    <r>
      <rPr>
        <sz val="10"/>
        <color theme="1"/>
        <rFont val="Arial"/>
        <family val="2"/>
      </rPr>
      <t>= 0,90 x 2,15 m. Marco 0,15 m</t>
    </r>
  </si>
  <si>
    <t xml:space="preserve">    * 3 llaves monofásicas de 10 A</t>
  </si>
  <si>
    <t xml:space="preserve">    * 3 llaves monofásicas de 20 A</t>
  </si>
  <si>
    <t xml:space="preserve">    * Toma para teléfono</t>
  </si>
  <si>
    <t xml:space="preserve">    * Toma para datos</t>
  </si>
  <si>
    <r>
      <t xml:space="preserve">Provisión y colocación de puerta metálica. </t>
    </r>
    <r>
      <rPr>
        <b/>
        <sz val="10"/>
        <color theme="1"/>
        <rFont val="Arial"/>
        <family val="2"/>
      </rPr>
      <t>H1</t>
    </r>
    <r>
      <rPr>
        <sz val="10"/>
        <color theme="1"/>
        <rFont val="Arial"/>
        <family val="2"/>
      </rPr>
      <t>= 1,40 x 2,15 m. Marco de 0,15 m</t>
    </r>
  </si>
  <si>
    <r>
      <t>Provisión y colocación de ventana tipo balancín.</t>
    </r>
    <r>
      <rPr>
        <b/>
        <sz val="10"/>
        <color theme="1"/>
        <rFont val="Arial"/>
        <family val="2"/>
      </rPr>
      <t xml:space="preserve"> H2</t>
    </r>
    <r>
      <rPr>
        <sz val="10"/>
        <color theme="1"/>
        <rFont val="Arial"/>
        <family val="2"/>
      </rPr>
      <t>= 1,40 x 1,10 m.</t>
    </r>
  </si>
  <si>
    <r>
      <t xml:space="preserve">Provisión y colocación de ventana tipo balancín. </t>
    </r>
    <r>
      <rPr>
        <b/>
        <sz val="10"/>
        <color theme="1"/>
        <rFont val="Arial"/>
        <family val="2"/>
      </rPr>
      <t>H3</t>
    </r>
    <r>
      <rPr>
        <sz val="10"/>
        <color theme="1"/>
        <rFont val="Arial"/>
        <family val="2"/>
      </rPr>
      <t>= 0,60 x 0,40 m.</t>
    </r>
  </si>
  <si>
    <r>
      <t xml:space="preserve">Provisión y colocación de ventana tipo balancín. </t>
    </r>
    <r>
      <rPr>
        <b/>
        <sz val="10"/>
        <color theme="1"/>
        <rFont val="Arial"/>
        <family val="2"/>
      </rPr>
      <t>H4</t>
    </r>
    <r>
      <rPr>
        <sz val="10"/>
        <color theme="1"/>
        <rFont val="Arial"/>
        <family val="2"/>
      </rPr>
      <t>= 1,40 x 0,40 m.</t>
    </r>
  </si>
  <si>
    <t>Cta.Cte. Ctral.: 27 - 1932 - 01</t>
  </si>
  <si>
    <t>Sup. a construir: 131,80 m2</t>
  </si>
  <si>
    <t>Instalación eléctrica, incluye cableado y  cuatro (4) artefactos tipo LED</t>
  </si>
  <si>
    <t>Total guaraníes:</t>
  </si>
  <si>
    <t xml:space="preserve">PROPIETARIO </t>
  </si>
  <si>
    <t>PROFESIONAL</t>
  </si>
  <si>
    <t>Propietario: Ministerio de Salud Pública y Bienestar Social - MSPBS</t>
  </si>
  <si>
    <t>CRONOGRAMA FISICO FINANCIERO</t>
  </si>
  <si>
    <t>MES 1</t>
  </si>
  <si>
    <t>MES 2</t>
  </si>
  <si>
    <t>MES 3</t>
  </si>
  <si>
    <t>MES 4</t>
  </si>
  <si>
    <t>MES 5</t>
  </si>
  <si>
    <t>Total</t>
  </si>
  <si>
    <t>%</t>
  </si>
  <si>
    <t>SEMANA1</t>
  </si>
  <si>
    <t>SEMANA2</t>
  </si>
  <si>
    <t>SEMANA3</t>
  </si>
  <si>
    <t>SEMANA4</t>
  </si>
  <si>
    <t>SEMANA5</t>
  </si>
  <si>
    <t>SEMANA6</t>
  </si>
  <si>
    <t>SEMANA7</t>
  </si>
  <si>
    <t>SEMANA8</t>
  </si>
  <si>
    <t>SEMANA9</t>
  </si>
  <si>
    <t>SEMANA10</t>
  </si>
  <si>
    <t>SEMANA11</t>
  </si>
  <si>
    <t>SEMANA12</t>
  </si>
  <si>
    <t>SEMANA13</t>
  </si>
  <si>
    <t>SEMANA14</t>
  </si>
  <si>
    <t>SEMANA15</t>
  </si>
  <si>
    <t>SEMANA16</t>
  </si>
  <si>
    <t>SEMANA17</t>
  </si>
  <si>
    <t>SEMANA18</t>
  </si>
  <si>
    <t>SEMANA19</t>
  </si>
  <si>
    <t>SEMANA20</t>
  </si>
  <si>
    <r>
      <t xml:space="preserve"> </t>
    </r>
    <r>
      <rPr>
        <b/>
        <sz val="9"/>
        <rFont val="Arial"/>
        <family val="2"/>
      </rPr>
      <t>Mampostería</t>
    </r>
  </si>
  <si>
    <t xml:space="preserve"> Aberturas metálicas</t>
  </si>
  <si>
    <t>Instalación Prevención Contra Incendios</t>
  </si>
  <si>
    <t>Cordón de mampostería de 0,15 m de ladrillos comunes, h= 0,40 m</t>
  </si>
  <si>
    <t xml:space="preserve">SON GUARANIES: </t>
  </si>
  <si>
    <t>OFERENTE</t>
  </si>
  <si>
    <t>OFERENTE:</t>
  </si>
  <si>
    <t>Linea para split (solo cañería y desague)</t>
  </si>
  <si>
    <t>OBRA: Ampliación Unidad de Salud Familiar-PASO 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</si>
</sst>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_);_(@_)"/>
    <numFmt numFmtId="168" formatCode="#,##0.0"/>
    <numFmt numFmtId="169" formatCode="_-* #,##0\ _€_-;\-* #,##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5"/>
      <color rgb="FFFF000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3" fontId="9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vertical="center"/>
    </xf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/>
    <xf numFmtId="3" fontId="12" fillId="0" borderId="1" xfId="0" applyNumberFormat="1" applyFont="1" applyBorder="1"/>
    <xf numFmtId="4" fontId="12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4" fontId="12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/>
    </xf>
    <xf numFmtId="167" fontId="9" fillId="0" borderId="1" xfId="1" applyNumberFormat="1" applyFont="1" applyFill="1" applyBorder="1"/>
    <xf numFmtId="166" fontId="9" fillId="0" borderId="1" xfId="1" applyFont="1" applyFill="1" applyBorder="1"/>
    <xf numFmtId="0" fontId="12" fillId="0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15" fillId="0" borderId="1" xfId="0" applyNumberFormat="1" applyFont="1" applyFill="1" applyBorder="1" applyAlignment="1">
      <alignment horizontal="right"/>
    </xf>
    <xf numFmtId="2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7" fillId="0" borderId="1" xfId="0" applyFont="1" applyFill="1" applyBorder="1" applyAlignment="1"/>
    <xf numFmtId="0" fontId="12" fillId="0" borderId="1" xfId="0" applyFont="1" applyBorder="1" applyAlignment="1">
      <alignment horizontal="left" wrapText="1"/>
    </xf>
    <xf numFmtId="0" fontId="8" fillId="0" borderId="1" xfId="0" applyFont="1" applyFill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/>
    <xf numFmtId="0" fontId="15" fillId="3" borderId="1" xfId="0" applyFont="1" applyFill="1" applyBorder="1" applyAlignment="1">
      <alignment horizontal="center" vertical="center"/>
    </xf>
    <xf numFmtId="0" fontId="7" fillId="1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1" fillId="2" borderId="1" xfId="0" applyFont="1" applyFill="1" applyBorder="1"/>
    <xf numFmtId="166" fontId="11" fillId="3" borderId="1" xfId="1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5" xfId="0" applyFont="1" applyBorder="1"/>
    <xf numFmtId="0" fontId="14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/>
    <xf numFmtId="3" fontId="12" fillId="3" borderId="1" xfId="0" applyNumberFormat="1" applyFont="1" applyFill="1" applyBorder="1"/>
    <xf numFmtId="0" fontId="12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/>
    <xf numFmtId="0" fontId="15" fillId="0" borderId="1" xfId="0" applyFont="1" applyBorder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/>
    </xf>
    <xf numFmtId="166" fontId="11" fillId="4" borderId="1" xfId="1" applyFont="1" applyFill="1" applyBorder="1"/>
    <xf numFmtId="0" fontId="15" fillId="0" borderId="0" xfId="0" applyFont="1"/>
    <xf numFmtId="0" fontId="18" fillId="0" borderId="0" xfId="0" applyFont="1"/>
    <xf numFmtId="0" fontId="20" fillId="0" borderId="0" xfId="3" applyFont="1" applyAlignment="1">
      <alignment horizontal="left" wrapText="1"/>
    </xf>
    <xf numFmtId="0" fontId="6" fillId="6" borderId="12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1" borderId="9" xfId="0" applyFont="1" applyFill="1" applyBorder="1" applyAlignment="1">
      <alignment horizontal="center"/>
    </xf>
    <xf numFmtId="0" fontId="21" fillId="8" borderId="2" xfId="3" applyFont="1" applyFill="1" applyBorder="1" applyAlignment="1">
      <alignment horizontal="center"/>
    </xf>
    <xf numFmtId="0" fontId="22" fillId="8" borderId="14" xfId="3" applyFont="1" applyFill="1" applyBorder="1" applyAlignment="1">
      <alignment horizontal="center"/>
    </xf>
    <xf numFmtId="0" fontId="22" fillId="8" borderId="15" xfId="3" applyFont="1" applyFill="1" applyBorder="1" applyAlignment="1">
      <alignment horizontal="center"/>
    </xf>
    <xf numFmtId="0" fontId="22" fillId="8" borderId="16" xfId="3" applyFont="1" applyFill="1" applyBorder="1" applyAlignment="1">
      <alignment horizontal="center"/>
    </xf>
    <xf numFmtId="0" fontId="22" fillId="8" borderId="17" xfId="3" applyFont="1" applyFill="1" applyBorder="1" applyAlignment="1">
      <alignment horizontal="center"/>
    </xf>
    <xf numFmtId="0" fontId="22" fillId="8" borderId="8" xfId="3" applyFont="1" applyFill="1" applyBorder="1" applyAlignment="1">
      <alignment horizontal="center"/>
    </xf>
    <xf numFmtId="0" fontId="22" fillId="8" borderId="18" xfId="3" applyFont="1" applyFill="1" applyBorder="1" applyAlignment="1">
      <alignment horizontal="center"/>
    </xf>
    <xf numFmtId="0" fontId="22" fillId="8" borderId="19" xfId="3" applyFont="1" applyFill="1" applyBorder="1" applyAlignment="1">
      <alignment horizontal="center"/>
    </xf>
    <xf numFmtId="0" fontId="22" fillId="8" borderId="20" xfId="3" applyFont="1" applyFill="1" applyBorder="1" applyAlignment="1">
      <alignment horizontal="center"/>
    </xf>
    <xf numFmtId="0" fontId="22" fillId="8" borderId="21" xfId="3" applyFont="1" applyFill="1" applyBorder="1" applyAlignment="1">
      <alignment horizontal="center"/>
    </xf>
    <xf numFmtId="0" fontId="22" fillId="8" borderId="22" xfId="3" applyFont="1" applyFill="1" applyBorder="1" applyAlignment="1">
      <alignment horizontal="center"/>
    </xf>
    <xf numFmtId="0" fontId="18" fillId="1" borderId="6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left"/>
    </xf>
    <xf numFmtId="3" fontId="23" fillId="0" borderId="23" xfId="0" applyNumberFormat="1" applyFont="1" applyFill="1" applyBorder="1" applyAlignment="1">
      <alignment horizontal="center"/>
    </xf>
    <xf numFmtId="165" fontId="23" fillId="0" borderId="24" xfId="2" applyFont="1" applyFill="1" applyBorder="1" applyAlignment="1">
      <alignment horizontal="center"/>
    </xf>
    <xf numFmtId="3" fontId="22" fillId="3" borderId="17" xfId="3" applyNumberFormat="1" applyFont="1" applyFill="1" applyBorder="1"/>
    <xf numFmtId="3" fontId="22" fillId="2" borderId="8" xfId="3" applyNumberFormat="1" applyFont="1" applyFill="1" applyBorder="1"/>
    <xf numFmtId="3" fontId="22" fillId="0" borderId="8" xfId="3" applyNumberFormat="1" applyFont="1" applyFill="1" applyBorder="1"/>
    <xf numFmtId="3" fontId="22" fillId="0" borderId="18" xfId="3" applyNumberFormat="1" applyFont="1" applyBorder="1"/>
    <xf numFmtId="3" fontId="22" fillId="0" borderId="25" xfId="3" applyNumberFormat="1" applyFont="1" applyBorder="1"/>
    <xf numFmtId="3" fontId="22" fillId="0" borderId="1" xfId="3" applyNumberFormat="1" applyFont="1" applyBorder="1"/>
    <xf numFmtId="3" fontId="22" fillId="0" borderId="26" xfId="3" applyNumberFormat="1" applyFont="1" applyBorder="1"/>
    <xf numFmtId="3" fontId="22" fillId="0" borderId="17" xfId="3" applyNumberFormat="1" applyFont="1" applyBorder="1"/>
    <xf numFmtId="3" fontId="22" fillId="0" borderId="8" xfId="3" applyNumberFormat="1" applyFont="1" applyBorder="1"/>
    <xf numFmtId="3" fontId="24" fillId="0" borderId="2" xfId="0" applyNumberFormat="1" applyFont="1" applyBorder="1" applyAlignment="1">
      <alignment horizontal="center" vertical="center"/>
    </xf>
    <xf numFmtId="168" fontId="24" fillId="0" borderId="27" xfId="0" applyNumberFormat="1" applyFont="1" applyBorder="1" applyAlignment="1">
      <alignment horizontal="center" vertical="center"/>
    </xf>
    <xf numFmtId="3" fontId="22" fillId="3" borderId="25" xfId="3" applyNumberFormat="1" applyFont="1" applyFill="1" applyBorder="1"/>
    <xf numFmtId="3" fontId="22" fillId="3" borderId="1" xfId="3" applyNumberFormat="1" applyFont="1" applyFill="1" applyBorder="1"/>
    <xf numFmtId="3" fontId="22" fillId="2" borderId="1" xfId="3" applyNumberFormat="1" applyFont="1" applyFill="1" applyBorder="1"/>
    <xf numFmtId="3" fontId="22" fillId="0" borderId="26" xfId="3" applyNumberFormat="1" applyFont="1" applyFill="1" applyBorder="1"/>
    <xf numFmtId="3" fontId="22" fillId="0" borderId="25" xfId="3" applyNumberFormat="1" applyFont="1" applyFill="1" applyBorder="1"/>
    <xf numFmtId="3" fontId="25" fillId="0" borderId="1" xfId="3" applyNumberFormat="1" applyFont="1" applyFill="1" applyBorder="1"/>
    <xf numFmtId="3" fontId="22" fillId="2" borderId="25" xfId="3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168" fontId="23" fillId="0" borderId="27" xfId="0" applyNumberFormat="1" applyFont="1" applyFill="1" applyBorder="1" applyAlignment="1">
      <alignment horizontal="center"/>
    </xf>
    <xf numFmtId="3" fontId="22" fillId="3" borderId="26" xfId="3" applyNumberFormat="1" applyFont="1" applyFill="1" applyBorder="1"/>
    <xf numFmtId="0" fontId="22" fillId="0" borderId="1" xfId="3" applyFont="1" applyBorder="1"/>
    <xf numFmtId="0" fontId="26" fillId="0" borderId="2" xfId="0" applyFont="1" applyFill="1" applyBorder="1" applyAlignment="1"/>
    <xf numFmtId="3" fontId="24" fillId="0" borderId="2" xfId="0" applyNumberFormat="1" applyFont="1" applyFill="1" applyBorder="1" applyAlignment="1">
      <alignment horizontal="center"/>
    </xf>
    <xf numFmtId="168" fontId="24" fillId="0" borderId="27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3" fontId="22" fillId="2" borderId="26" xfId="3" applyNumberFormat="1" applyFont="1" applyFill="1" applyBorder="1"/>
    <xf numFmtId="0" fontId="23" fillId="0" borderId="2" xfId="0" applyFont="1" applyFill="1" applyBorder="1" applyAlignment="1"/>
    <xf numFmtId="0" fontId="22" fillId="0" borderId="26" xfId="3" applyFont="1" applyBorder="1"/>
    <xf numFmtId="0" fontId="22" fillId="0" borderId="25" xfId="3" applyFont="1" applyBorder="1"/>
    <xf numFmtId="3" fontId="22" fillId="0" borderId="1" xfId="3" applyNumberFormat="1" applyFont="1" applyFill="1" applyBorder="1"/>
    <xf numFmtId="3" fontId="23" fillId="0" borderId="2" xfId="0" applyNumberFormat="1" applyFont="1" applyFill="1" applyBorder="1" applyAlignment="1">
      <alignment horizontal="center" vertical="center"/>
    </xf>
    <xf numFmtId="168" fontId="23" fillId="0" borderId="27" xfId="0" applyNumberFormat="1" applyFont="1" applyFill="1" applyBorder="1" applyAlignment="1">
      <alignment horizontal="center" vertical="center"/>
    </xf>
    <xf numFmtId="169" fontId="24" fillId="0" borderId="2" xfId="2" applyNumberFormat="1" applyFont="1" applyFill="1" applyBorder="1" applyAlignment="1">
      <alignment horizontal="center"/>
    </xf>
    <xf numFmtId="168" fontId="24" fillId="0" borderId="27" xfId="2" applyNumberFormat="1" applyFont="1" applyFill="1" applyBorder="1" applyAlignment="1">
      <alignment horizontal="center"/>
    </xf>
    <xf numFmtId="0" fontId="18" fillId="1" borderId="1" xfId="0" applyFont="1" applyFill="1" applyBorder="1"/>
    <xf numFmtId="0" fontId="23" fillId="2" borderId="2" xfId="0" applyFont="1" applyFill="1" applyBorder="1"/>
    <xf numFmtId="3" fontId="24" fillId="0" borderId="2" xfId="0" applyNumberFormat="1" applyFont="1" applyFill="1" applyBorder="1" applyAlignment="1">
      <alignment horizontal="center" vertical="center"/>
    </xf>
    <xf numFmtId="168" fontId="24" fillId="0" borderId="2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/>
    <xf numFmtId="3" fontId="24" fillId="0" borderId="28" xfId="0" applyNumberFormat="1" applyFont="1" applyFill="1" applyBorder="1" applyAlignment="1">
      <alignment horizontal="center"/>
    </xf>
    <xf numFmtId="168" fontId="24" fillId="0" borderId="29" xfId="0" applyNumberFormat="1" applyFont="1" applyFill="1" applyBorder="1" applyAlignment="1">
      <alignment horizontal="center"/>
    </xf>
    <xf numFmtId="3" fontId="22" fillId="0" borderId="30" xfId="3" applyNumberFormat="1" applyFont="1" applyBorder="1"/>
    <xf numFmtId="3" fontId="22" fillId="0" borderId="31" xfId="3" applyNumberFormat="1" applyFont="1" applyBorder="1"/>
    <xf numFmtId="3" fontId="22" fillId="0" borderId="32" xfId="3" applyNumberFormat="1" applyFont="1" applyBorder="1"/>
    <xf numFmtId="3" fontId="22" fillId="2" borderId="31" xfId="3" applyNumberFormat="1" applyFont="1" applyFill="1" applyBorder="1"/>
    <xf numFmtId="3" fontId="22" fillId="2" borderId="32" xfId="3" applyNumberFormat="1" applyFont="1" applyFill="1" applyBorder="1"/>
    <xf numFmtId="3" fontId="22" fillId="2" borderId="30" xfId="3" applyNumberFormat="1" applyFont="1" applyFill="1" applyBorder="1"/>
    <xf numFmtId="3" fontId="22" fillId="3" borderId="32" xfId="3" applyNumberFormat="1" applyFont="1" applyFill="1" applyBorder="1"/>
    <xf numFmtId="0" fontId="27" fillId="0" borderId="0" xfId="0" applyFont="1"/>
    <xf numFmtId="3" fontId="28" fillId="0" borderId="7" xfId="0" applyNumberFormat="1" applyFont="1" applyBorder="1" applyAlignment="1">
      <alignment vertical="center" wrapText="1"/>
    </xf>
    <xf numFmtId="3" fontId="28" fillId="0" borderId="33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22" fillId="2" borderId="25" xfId="4" applyFont="1" applyFill="1" applyBorder="1" applyAlignment="1"/>
    <xf numFmtId="9" fontId="22" fillId="2" borderId="1" xfId="4" applyFont="1" applyFill="1" applyBorder="1" applyAlignment="1"/>
    <xf numFmtId="9" fontId="22" fillId="0" borderId="25" xfId="4" applyFont="1" applyBorder="1"/>
    <xf numFmtId="9" fontId="22" fillId="0" borderId="1" xfId="4" applyFont="1" applyBorder="1"/>
    <xf numFmtId="9" fontId="22" fillId="0" borderId="1" xfId="4" applyFont="1" applyBorder="1" applyAlignment="1"/>
    <xf numFmtId="3" fontId="28" fillId="0" borderId="34" xfId="0" applyNumberFormat="1" applyFont="1" applyBorder="1"/>
    <xf numFmtId="9" fontId="28" fillId="0" borderId="29" xfId="0" applyNumberFormat="1" applyFont="1" applyBorder="1"/>
    <xf numFmtId="0" fontId="1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3" applyFont="1" applyAlignment="1">
      <alignment horizontal="left" vertical="center" wrapText="1"/>
    </xf>
    <xf numFmtId="0" fontId="20" fillId="0" borderId="0" xfId="3" applyFont="1" applyAlignment="1">
      <alignment horizontal="left" wrapText="1"/>
    </xf>
    <xf numFmtId="0" fontId="18" fillId="5" borderId="9" xfId="3" applyFont="1" applyFill="1" applyBorder="1" applyAlignment="1">
      <alignment horizontal="center"/>
    </xf>
    <xf numFmtId="0" fontId="18" fillId="5" borderId="10" xfId="3" applyFont="1" applyFill="1" applyBorder="1" applyAlignment="1">
      <alignment horizontal="center"/>
    </xf>
    <xf numFmtId="0" fontId="18" fillId="5" borderId="11" xfId="3" applyFont="1" applyFill="1" applyBorder="1" applyAlignment="1">
      <alignment horizontal="center"/>
    </xf>
    <xf numFmtId="0" fontId="18" fillId="7" borderId="9" xfId="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30" fillId="0" borderId="1" xfId="0" applyFont="1" applyFill="1" applyBorder="1" applyAlignment="1">
      <alignment wrapText="1"/>
    </xf>
    <xf numFmtId="0" fontId="7" fillId="1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11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165" fontId="8" fillId="3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5">
    <cellStyle name="Millares" xfId="2" builtinId="3"/>
    <cellStyle name="Millares [0]" xfId="1" builtinId="6"/>
    <cellStyle name="Normal" xfId="0" builtinId="0"/>
    <cellStyle name="Normal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view="pageBreakPreview" zoomScaleNormal="100" zoomScaleSheetLayoutView="100" workbookViewId="0">
      <selection activeCell="G159" sqref="G159"/>
    </sheetView>
  </sheetViews>
  <sheetFormatPr baseColWidth="10" defaultRowHeight="15" x14ac:dyDescent="0.25"/>
  <cols>
    <col min="1" max="1" width="4.42578125" customWidth="1"/>
    <col min="2" max="2" width="36.85546875" customWidth="1"/>
    <col min="3" max="3" width="7.28515625" customWidth="1"/>
    <col min="4" max="4" width="10" customWidth="1"/>
    <col min="5" max="5" width="11.85546875" customWidth="1"/>
    <col min="6" max="6" width="15.42578125" customWidth="1"/>
    <col min="7" max="7" width="17.7109375" customWidth="1"/>
  </cols>
  <sheetData>
    <row r="1" spans="1:6" x14ac:dyDescent="0.25">
      <c r="B1" s="176" t="s">
        <v>170</v>
      </c>
      <c r="C1" s="177"/>
      <c r="D1" s="177"/>
      <c r="E1" s="177"/>
      <c r="F1" s="177"/>
    </row>
    <row r="2" spans="1:6" ht="15" customHeight="1" x14ac:dyDescent="0.25">
      <c r="A2" s="1"/>
      <c r="B2" s="189" t="s">
        <v>172</v>
      </c>
      <c r="C2" s="189"/>
      <c r="D2" s="189"/>
      <c r="E2" s="189"/>
      <c r="F2" s="189"/>
    </row>
    <row r="3" spans="1:6" x14ac:dyDescent="0.25">
      <c r="A3" s="1"/>
      <c r="B3" s="2" t="s">
        <v>135</v>
      </c>
      <c r="C3" s="3"/>
      <c r="D3" s="2"/>
    </row>
    <row r="4" spans="1:6" ht="15" customHeight="1" x14ac:dyDescent="0.25">
      <c r="A4" s="1"/>
      <c r="B4" s="2" t="s">
        <v>130</v>
      </c>
      <c r="C4" s="3"/>
      <c r="D4" s="176" t="s">
        <v>129</v>
      </c>
      <c r="E4" s="177"/>
      <c r="F4" s="177"/>
    </row>
    <row r="5" spans="1:6" ht="6.75" customHeight="1" thickBot="1" x14ac:dyDescent="0.3">
      <c r="A5" s="1"/>
      <c r="B5" s="2"/>
      <c r="C5" s="3"/>
      <c r="D5" s="2"/>
    </row>
    <row r="6" spans="1:6" ht="15.75" customHeight="1" thickBot="1" x14ac:dyDescent="0.35">
      <c r="A6" s="40" t="s">
        <v>40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</row>
    <row r="7" spans="1:6" ht="6.75" customHeight="1" x14ac:dyDescent="0.25">
      <c r="A7" s="43"/>
      <c r="B7" s="63"/>
      <c r="C7" s="64"/>
      <c r="D7" s="65"/>
      <c r="E7" s="65"/>
      <c r="F7" s="66"/>
    </row>
    <row r="8" spans="1:6" ht="15.75" x14ac:dyDescent="0.25">
      <c r="A8" s="191">
        <v>1</v>
      </c>
      <c r="B8" s="47" t="s">
        <v>17</v>
      </c>
      <c r="C8" s="192" t="s">
        <v>1</v>
      </c>
      <c r="D8" s="29">
        <v>1</v>
      </c>
      <c r="E8" s="30"/>
      <c r="F8" s="30">
        <f t="shared" ref="F8" si="0">D8*E8</f>
        <v>0</v>
      </c>
    </row>
    <row r="9" spans="1:6" ht="15.75" customHeight="1" x14ac:dyDescent="0.25">
      <c r="A9" s="54"/>
      <c r="B9" s="67"/>
      <c r="C9" s="68"/>
      <c r="D9" s="69"/>
      <c r="E9" s="70"/>
      <c r="F9" s="193">
        <f>SUM(F7:F8)</f>
        <v>0</v>
      </c>
    </row>
    <row r="10" spans="1:6" ht="15.75" x14ac:dyDescent="0.25">
      <c r="A10" s="191">
        <v>2</v>
      </c>
      <c r="B10" s="47" t="s">
        <v>46</v>
      </c>
      <c r="C10" s="22"/>
      <c r="D10" s="23"/>
      <c r="E10" s="24"/>
      <c r="F10" s="30"/>
    </row>
    <row r="11" spans="1:6" ht="15.75" customHeight="1" x14ac:dyDescent="0.25">
      <c r="A11" s="39"/>
      <c r="B11" s="46" t="s">
        <v>89</v>
      </c>
      <c r="C11" s="22" t="s">
        <v>3</v>
      </c>
      <c r="D11" s="23">
        <v>128</v>
      </c>
      <c r="E11" s="24"/>
      <c r="F11" s="30">
        <f>D11*E11</f>
        <v>0</v>
      </c>
    </row>
    <row r="12" spans="1:6" ht="15" customHeight="1" x14ac:dyDescent="0.25">
      <c r="A12" s="57"/>
      <c r="B12" s="46" t="s">
        <v>90</v>
      </c>
      <c r="C12" s="22" t="s">
        <v>0</v>
      </c>
      <c r="D12" s="23">
        <v>118.5</v>
      </c>
      <c r="E12" s="24"/>
      <c r="F12" s="30">
        <f>D12*E12</f>
        <v>0</v>
      </c>
    </row>
    <row r="13" spans="1:6" ht="15.75" customHeight="1" x14ac:dyDescent="0.25">
      <c r="A13" s="54"/>
      <c r="B13" s="71"/>
      <c r="C13" s="194"/>
      <c r="D13" s="195"/>
      <c r="E13" s="11"/>
      <c r="F13" s="12">
        <f>SUM(F11:F12)</f>
        <v>0</v>
      </c>
    </row>
    <row r="14" spans="1:6" ht="15.75" x14ac:dyDescent="0.25">
      <c r="A14" s="191">
        <v>3</v>
      </c>
      <c r="B14" s="47" t="s">
        <v>47</v>
      </c>
      <c r="C14" s="196"/>
      <c r="D14" s="36"/>
      <c r="E14" s="8"/>
      <c r="F14" s="9"/>
    </row>
    <row r="15" spans="1:6" ht="15.75" customHeight="1" x14ac:dyDescent="0.25">
      <c r="A15" s="39"/>
      <c r="B15" s="72" t="s">
        <v>27</v>
      </c>
      <c r="C15" s="192" t="s">
        <v>0</v>
      </c>
      <c r="D15" s="20">
        <v>4</v>
      </c>
      <c r="E15" s="21"/>
      <c r="F15" s="30">
        <f>D15*E15</f>
        <v>0</v>
      </c>
    </row>
    <row r="16" spans="1:6" ht="15.75" customHeight="1" x14ac:dyDescent="0.25">
      <c r="A16" s="54"/>
      <c r="B16" s="71"/>
      <c r="C16" s="194"/>
      <c r="D16" s="195"/>
      <c r="E16" s="11"/>
      <c r="F16" s="12">
        <f>SUM(F15:F15)</f>
        <v>0</v>
      </c>
    </row>
    <row r="17" spans="1:6" ht="15.75" x14ac:dyDescent="0.25">
      <c r="A17" s="191">
        <v>4</v>
      </c>
      <c r="B17" s="47" t="s">
        <v>114</v>
      </c>
      <c r="C17" s="196"/>
      <c r="D17" s="36"/>
      <c r="E17" s="8"/>
      <c r="F17" s="9"/>
    </row>
    <row r="18" spans="1:6" ht="15.75" customHeight="1" x14ac:dyDescent="0.25">
      <c r="A18" s="39"/>
      <c r="B18" s="50" t="s">
        <v>91</v>
      </c>
      <c r="C18" s="22" t="s">
        <v>0</v>
      </c>
      <c r="D18" s="23">
        <v>4</v>
      </c>
      <c r="E18" s="24"/>
      <c r="F18" s="30">
        <f t="shared" ref="F18:F22" si="1">D18*E18</f>
        <v>0</v>
      </c>
    </row>
    <row r="19" spans="1:6" ht="15.75" customHeight="1" x14ac:dyDescent="0.25">
      <c r="A19" s="39"/>
      <c r="B19" s="50" t="s">
        <v>92</v>
      </c>
      <c r="C19" s="22" t="s">
        <v>1</v>
      </c>
      <c r="D19" s="23">
        <v>3</v>
      </c>
      <c r="E19" s="24"/>
      <c r="F19" s="30">
        <f t="shared" si="1"/>
        <v>0</v>
      </c>
    </row>
    <row r="20" spans="1:6" ht="15.75" customHeight="1" x14ac:dyDescent="0.25">
      <c r="A20" s="39"/>
      <c r="B20" s="46" t="s">
        <v>93</v>
      </c>
      <c r="C20" s="22" t="s">
        <v>2</v>
      </c>
      <c r="D20" s="23">
        <v>14</v>
      </c>
      <c r="E20" s="24"/>
      <c r="F20" s="30">
        <f t="shared" si="1"/>
        <v>0</v>
      </c>
    </row>
    <row r="21" spans="1:6" ht="15.75" customHeight="1" x14ac:dyDescent="0.25">
      <c r="A21" s="39"/>
      <c r="B21" s="46" t="s">
        <v>94</v>
      </c>
      <c r="C21" s="22" t="s">
        <v>2</v>
      </c>
      <c r="D21" s="23">
        <v>56</v>
      </c>
      <c r="E21" s="24"/>
      <c r="F21" s="30">
        <f t="shared" si="1"/>
        <v>0</v>
      </c>
    </row>
    <row r="22" spans="1:6" ht="15.75" customHeight="1" x14ac:dyDescent="0.25">
      <c r="A22" s="39"/>
      <c r="B22" s="46" t="s">
        <v>95</v>
      </c>
      <c r="C22" s="22" t="s">
        <v>2</v>
      </c>
      <c r="D22" s="23">
        <v>70</v>
      </c>
      <c r="E22" s="24"/>
      <c r="F22" s="30">
        <f t="shared" si="1"/>
        <v>0</v>
      </c>
    </row>
    <row r="23" spans="1:6" ht="15.75" customHeight="1" x14ac:dyDescent="0.25">
      <c r="A23" s="54"/>
      <c r="B23" s="71"/>
      <c r="C23" s="194"/>
      <c r="D23" s="195"/>
      <c r="E23" s="11"/>
      <c r="F23" s="12">
        <f>SUM(F18:F22)</f>
        <v>0</v>
      </c>
    </row>
    <row r="24" spans="1:6" ht="15.75" x14ac:dyDescent="0.25">
      <c r="A24" s="191">
        <v>5</v>
      </c>
      <c r="B24" s="51" t="s">
        <v>48</v>
      </c>
      <c r="C24" s="39"/>
      <c r="D24" s="36"/>
      <c r="E24" s="8"/>
      <c r="F24" s="9"/>
    </row>
    <row r="25" spans="1:6" ht="26.25" x14ac:dyDescent="0.25">
      <c r="A25" s="4"/>
      <c r="B25" s="50" t="s">
        <v>19</v>
      </c>
      <c r="C25" s="22" t="s">
        <v>3</v>
      </c>
      <c r="D25" s="23">
        <v>108</v>
      </c>
      <c r="E25" s="24"/>
      <c r="F25" s="30">
        <f t="shared" ref="F25:F28" si="2">D25*E25</f>
        <v>0</v>
      </c>
    </row>
    <row r="26" spans="1:6" x14ac:dyDescent="0.25">
      <c r="A26" s="4"/>
      <c r="B26" s="52" t="s">
        <v>20</v>
      </c>
      <c r="C26" s="22" t="s">
        <v>3</v>
      </c>
      <c r="D26" s="23">
        <v>80</v>
      </c>
      <c r="E26" s="24"/>
      <c r="F26" s="30">
        <f t="shared" si="2"/>
        <v>0</v>
      </c>
    </row>
    <row r="27" spans="1:6" ht="17.25" customHeight="1" x14ac:dyDescent="0.25">
      <c r="A27" s="4"/>
      <c r="B27" s="52" t="s">
        <v>21</v>
      </c>
      <c r="C27" s="22" t="s">
        <v>3</v>
      </c>
      <c r="D27" s="23">
        <v>67</v>
      </c>
      <c r="E27" s="24"/>
      <c r="F27" s="30">
        <f t="shared" si="2"/>
        <v>0</v>
      </c>
    </row>
    <row r="28" spans="1:6" ht="16.5" customHeight="1" x14ac:dyDescent="0.25">
      <c r="A28" s="4"/>
      <c r="B28" s="52" t="s">
        <v>4</v>
      </c>
      <c r="C28" s="22" t="s">
        <v>2</v>
      </c>
      <c r="D28" s="23">
        <v>65</v>
      </c>
      <c r="E28" s="24"/>
      <c r="F28" s="30">
        <f t="shared" si="2"/>
        <v>0</v>
      </c>
    </row>
    <row r="29" spans="1:6" x14ac:dyDescent="0.25">
      <c r="A29" s="19"/>
      <c r="B29" s="71"/>
      <c r="C29" s="194"/>
      <c r="D29" s="195"/>
      <c r="E29" s="11"/>
      <c r="F29" s="12">
        <f>SUM(F25:F28)</f>
        <v>0</v>
      </c>
    </row>
    <row r="30" spans="1:6" ht="15.75" x14ac:dyDescent="0.25">
      <c r="A30" s="191">
        <v>6</v>
      </c>
      <c r="B30" s="45" t="s">
        <v>49</v>
      </c>
      <c r="C30" s="39"/>
      <c r="D30" s="36"/>
      <c r="E30" s="8"/>
      <c r="F30" s="30"/>
    </row>
    <row r="31" spans="1:6" x14ac:dyDescent="0.25">
      <c r="A31" s="4"/>
      <c r="B31" s="52" t="s">
        <v>97</v>
      </c>
      <c r="C31" s="197" t="s">
        <v>2</v>
      </c>
      <c r="D31" s="41">
        <v>45</v>
      </c>
      <c r="E31" s="32"/>
      <c r="F31" s="30">
        <f t="shared" ref="F31:F32" si="3">D31*E31</f>
        <v>0</v>
      </c>
    </row>
    <row r="32" spans="1:6" ht="15.75" customHeight="1" x14ac:dyDescent="0.25">
      <c r="A32" s="4"/>
      <c r="B32" s="52" t="s">
        <v>98</v>
      </c>
      <c r="C32" s="197" t="s">
        <v>2</v>
      </c>
      <c r="D32" s="41">
        <v>141</v>
      </c>
      <c r="E32" s="32"/>
      <c r="F32" s="30">
        <f t="shared" si="3"/>
        <v>0</v>
      </c>
    </row>
    <row r="33" spans="1:6" ht="15.75" customHeight="1" x14ac:dyDescent="0.25">
      <c r="A33" s="19"/>
      <c r="B33" s="71"/>
      <c r="C33" s="194"/>
      <c r="D33" s="195"/>
      <c r="E33" s="11"/>
      <c r="F33" s="12">
        <f>SUM(F31:F32)</f>
        <v>0</v>
      </c>
    </row>
    <row r="34" spans="1:6" ht="15.75" x14ac:dyDescent="0.25">
      <c r="A34" s="191">
        <v>7</v>
      </c>
      <c r="B34" s="49" t="s">
        <v>50</v>
      </c>
      <c r="C34" s="39"/>
      <c r="D34" s="36"/>
      <c r="E34" s="8"/>
      <c r="F34" s="9"/>
    </row>
    <row r="35" spans="1:6" ht="51.75" customHeight="1" x14ac:dyDescent="0.25">
      <c r="A35" s="4"/>
      <c r="B35" s="73" t="s">
        <v>96</v>
      </c>
      <c r="C35" s="22" t="s">
        <v>3</v>
      </c>
      <c r="D35" s="37">
        <v>125</v>
      </c>
      <c r="E35" s="38"/>
      <c r="F35" s="30">
        <f t="shared" ref="F35" si="4">D35*E35</f>
        <v>0</v>
      </c>
    </row>
    <row r="36" spans="1:6" ht="16.5" customHeight="1" x14ac:dyDescent="0.25">
      <c r="A36" s="19"/>
      <c r="B36" s="44"/>
      <c r="C36" s="194"/>
      <c r="D36" s="195"/>
      <c r="E36" s="11"/>
      <c r="F36" s="12">
        <f>SUM(F34:F35)</f>
        <v>0</v>
      </c>
    </row>
    <row r="37" spans="1:6" ht="15.75" x14ac:dyDescent="0.25">
      <c r="A37" s="191">
        <v>8</v>
      </c>
      <c r="B37" s="49" t="s">
        <v>51</v>
      </c>
      <c r="C37" s="39"/>
      <c r="D37" s="36"/>
      <c r="E37" s="8"/>
      <c r="F37" s="30"/>
    </row>
    <row r="38" spans="1:6" ht="15.75" x14ac:dyDescent="0.25">
      <c r="A38" s="196"/>
      <c r="B38" s="46" t="s">
        <v>28</v>
      </c>
      <c r="C38" s="22" t="s">
        <v>3</v>
      </c>
      <c r="D38" s="23">
        <v>322</v>
      </c>
      <c r="E38" s="24"/>
      <c r="F38" s="30">
        <f t="shared" ref="F38:F39" si="5">D38*E38</f>
        <v>0</v>
      </c>
    </row>
    <row r="39" spans="1:6" ht="15.75" customHeight="1" x14ac:dyDescent="0.25">
      <c r="A39" s="196"/>
      <c r="B39" s="46" t="s">
        <v>29</v>
      </c>
      <c r="C39" s="22" t="s">
        <v>3</v>
      </c>
      <c r="D39" s="23">
        <v>80</v>
      </c>
      <c r="E39" s="24"/>
      <c r="F39" s="30">
        <f t="shared" si="5"/>
        <v>0</v>
      </c>
    </row>
    <row r="40" spans="1:6" ht="16.5" customHeight="1" x14ac:dyDescent="0.25">
      <c r="A40" s="54"/>
      <c r="B40" s="74"/>
      <c r="C40" s="194"/>
      <c r="D40" s="195"/>
      <c r="E40" s="11"/>
      <c r="F40" s="12">
        <f>SUM(F38:F39)</f>
        <v>0</v>
      </c>
    </row>
    <row r="41" spans="1:6" ht="15.6" customHeight="1" x14ac:dyDescent="0.25">
      <c r="A41" s="191">
        <v>9</v>
      </c>
      <c r="B41" s="49" t="s">
        <v>52</v>
      </c>
      <c r="C41" s="39"/>
      <c r="D41" s="36"/>
      <c r="E41" s="8"/>
      <c r="F41" s="9"/>
    </row>
    <row r="42" spans="1:6" ht="15.6" customHeight="1" x14ac:dyDescent="0.25">
      <c r="A42" s="196"/>
      <c r="B42" s="46" t="s">
        <v>6</v>
      </c>
      <c r="C42" s="192" t="s">
        <v>3</v>
      </c>
      <c r="D42" s="20">
        <v>128</v>
      </c>
      <c r="E42" s="21"/>
      <c r="F42" s="6">
        <f t="shared" ref="F42" si="6">D42*E42</f>
        <v>0</v>
      </c>
    </row>
    <row r="43" spans="1:6" ht="15" customHeight="1" x14ac:dyDescent="0.25">
      <c r="A43" s="54"/>
      <c r="B43" s="71"/>
      <c r="C43" s="194"/>
      <c r="D43" s="195"/>
      <c r="E43" s="11"/>
      <c r="F43" s="12">
        <f>SUM(F42:F42)</f>
        <v>0</v>
      </c>
    </row>
    <row r="44" spans="1:6" ht="17.25" customHeight="1" x14ac:dyDescent="0.25">
      <c r="A44" s="191">
        <v>10</v>
      </c>
      <c r="B44" s="49" t="s">
        <v>53</v>
      </c>
      <c r="C44" s="39"/>
      <c r="D44" s="36"/>
      <c r="E44" s="8"/>
      <c r="F44" s="30"/>
    </row>
    <row r="45" spans="1:6" ht="15.75" x14ac:dyDescent="0.25">
      <c r="A45" s="196"/>
      <c r="B45" s="198" t="s">
        <v>7</v>
      </c>
      <c r="C45" s="22" t="s">
        <v>3</v>
      </c>
      <c r="D45" s="23">
        <v>128</v>
      </c>
      <c r="E45" s="24"/>
      <c r="F45" s="30">
        <f t="shared" ref="F45:F47" si="7">D45*E45</f>
        <v>0</v>
      </c>
    </row>
    <row r="46" spans="1:6" ht="15.75" customHeight="1" x14ac:dyDescent="0.25">
      <c r="A46" s="196"/>
      <c r="B46" s="72" t="s">
        <v>22</v>
      </c>
      <c r="C46" s="22" t="s">
        <v>3</v>
      </c>
      <c r="D46" s="23">
        <v>128</v>
      </c>
      <c r="E46" s="24"/>
      <c r="F46" s="30">
        <f t="shared" si="7"/>
        <v>0</v>
      </c>
    </row>
    <row r="47" spans="1:6" ht="26.25" customHeight="1" x14ac:dyDescent="0.25">
      <c r="A47" s="196"/>
      <c r="B47" s="187" t="s">
        <v>26</v>
      </c>
      <c r="C47" s="192" t="s">
        <v>5</v>
      </c>
      <c r="D47" s="20">
        <v>1</v>
      </c>
      <c r="E47" s="21"/>
      <c r="F47" s="30">
        <f t="shared" si="7"/>
        <v>0</v>
      </c>
    </row>
    <row r="48" spans="1:6" ht="15.75" customHeight="1" x14ac:dyDescent="0.25">
      <c r="A48" s="54"/>
      <c r="B48" s="71"/>
      <c r="C48" s="194"/>
      <c r="D48" s="195"/>
      <c r="E48" s="11"/>
      <c r="F48" s="12">
        <f>SUM(F45:F47)</f>
        <v>0</v>
      </c>
    </row>
    <row r="49" spans="1:6" ht="15.75" x14ac:dyDescent="0.25">
      <c r="A49" s="191">
        <v>11</v>
      </c>
      <c r="B49" s="49" t="s">
        <v>23</v>
      </c>
      <c r="C49" s="39"/>
      <c r="D49" s="36"/>
      <c r="E49" s="8"/>
      <c r="F49" s="9"/>
    </row>
    <row r="50" spans="1:6" ht="15.75" x14ac:dyDescent="0.25">
      <c r="A50" s="196"/>
      <c r="B50" s="85" t="s">
        <v>23</v>
      </c>
      <c r="C50" s="22" t="s">
        <v>2</v>
      </c>
      <c r="D50" s="23">
        <v>144</v>
      </c>
      <c r="E50" s="24"/>
      <c r="F50" s="30">
        <f t="shared" ref="F50" si="8">D50*E50</f>
        <v>0</v>
      </c>
    </row>
    <row r="51" spans="1:6" ht="15.75" customHeight="1" x14ac:dyDescent="0.25">
      <c r="A51" s="54"/>
      <c r="B51" s="75"/>
      <c r="C51" s="194"/>
      <c r="D51" s="195"/>
      <c r="E51" s="11"/>
      <c r="F51" s="12">
        <f>SUM(F49:F50)</f>
        <v>0</v>
      </c>
    </row>
    <row r="52" spans="1:6" ht="15.75" x14ac:dyDescent="0.25">
      <c r="A52" s="191">
        <v>12</v>
      </c>
      <c r="B52" s="49" t="s">
        <v>54</v>
      </c>
      <c r="C52" s="39"/>
      <c r="D52" s="36"/>
      <c r="E52" s="8"/>
      <c r="F52" s="9"/>
    </row>
    <row r="53" spans="1:6" ht="15.75" x14ac:dyDescent="0.25">
      <c r="A53" s="196"/>
      <c r="B53" s="199" t="s">
        <v>99</v>
      </c>
      <c r="C53" s="36"/>
      <c r="D53" s="8"/>
      <c r="E53" s="9"/>
      <c r="F53" s="39"/>
    </row>
    <row r="54" spans="1:6" ht="26.25" customHeight="1" x14ac:dyDescent="0.25">
      <c r="A54" s="196"/>
      <c r="B54" s="76" t="s">
        <v>8</v>
      </c>
      <c r="C54" s="34" t="s">
        <v>3</v>
      </c>
      <c r="D54" s="28">
        <v>55</v>
      </c>
      <c r="E54" s="21"/>
      <c r="F54" s="6">
        <f t="shared" ref="F54" si="9">D54*E54</f>
        <v>0</v>
      </c>
    </row>
    <row r="55" spans="1:6" ht="15.6" customHeight="1" x14ac:dyDescent="0.25">
      <c r="A55" s="54"/>
      <c r="B55" s="71"/>
      <c r="C55" s="194"/>
      <c r="D55" s="195"/>
      <c r="E55" s="11"/>
      <c r="F55" s="12">
        <f>SUM(F54:F54)</f>
        <v>0</v>
      </c>
    </row>
    <row r="56" spans="1:6" ht="15.75" x14ac:dyDescent="0.25">
      <c r="A56" s="191">
        <v>13</v>
      </c>
      <c r="B56" s="49" t="s">
        <v>100</v>
      </c>
      <c r="C56" s="39"/>
      <c r="D56" s="36"/>
      <c r="E56" s="8"/>
      <c r="F56" s="9"/>
    </row>
    <row r="57" spans="1:6" ht="39.75" customHeight="1" x14ac:dyDescent="0.25">
      <c r="A57" s="196"/>
      <c r="B57" s="76" t="s">
        <v>30</v>
      </c>
      <c r="C57" s="34" t="s">
        <v>1</v>
      </c>
      <c r="D57" s="28">
        <v>1</v>
      </c>
      <c r="E57" s="21"/>
      <c r="F57" s="30">
        <f t="shared" ref="F57" si="10">D57*E57</f>
        <v>0</v>
      </c>
    </row>
    <row r="58" spans="1:6" ht="17.25" customHeight="1" x14ac:dyDescent="0.25">
      <c r="A58" s="54"/>
      <c r="B58" s="71"/>
      <c r="C58" s="194"/>
      <c r="D58" s="195"/>
      <c r="E58" s="11"/>
      <c r="F58" s="12">
        <f>SUM(F57:F57)</f>
        <v>0</v>
      </c>
    </row>
    <row r="59" spans="1:6" ht="15.75" x14ac:dyDescent="0.25">
      <c r="A59" s="191">
        <v>14</v>
      </c>
      <c r="B59" s="49" t="s">
        <v>55</v>
      </c>
      <c r="C59" s="39"/>
      <c r="D59" s="7"/>
      <c r="E59" s="8"/>
      <c r="F59" s="9"/>
    </row>
    <row r="60" spans="1:6" ht="25.5" x14ac:dyDescent="0.25">
      <c r="A60" s="39"/>
      <c r="B60" s="76" t="s">
        <v>118</v>
      </c>
      <c r="C60" s="197" t="s">
        <v>1</v>
      </c>
      <c r="D60" s="41">
        <v>1</v>
      </c>
      <c r="E60" s="32"/>
      <c r="F60" s="30">
        <f>E60*D60</f>
        <v>0</v>
      </c>
    </row>
    <row r="61" spans="1:6" ht="27.75" customHeight="1" x14ac:dyDescent="0.25">
      <c r="A61" s="39"/>
      <c r="B61" s="76" t="s">
        <v>119</v>
      </c>
      <c r="C61" s="197" t="s">
        <v>1</v>
      </c>
      <c r="D61" s="41">
        <v>2</v>
      </c>
      <c r="E61" s="32"/>
      <c r="F61" s="30">
        <f>E61*D61</f>
        <v>0</v>
      </c>
    </row>
    <row r="62" spans="1:6" ht="30.75" customHeight="1" x14ac:dyDescent="0.25">
      <c r="A62" s="39"/>
      <c r="B62" s="76" t="s">
        <v>120</v>
      </c>
      <c r="C62" s="197" t="s">
        <v>1</v>
      </c>
      <c r="D62" s="41">
        <v>3</v>
      </c>
      <c r="E62" s="32"/>
      <c r="F62" s="30">
        <f>E62*D62</f>
        <v>0</v>
      </c>
    </row>
    <row r="63" spans="1:6" ht="12.75" customHeight="1" x14ac:dyDescent="0.25">
      <c r="A63" s="54"/>
      <c r="B63" s="71"/>
      <c r="C63" s="194"/>
      <c r="D63" s="195"/>
      <c r="E63" s="11"/>
      <c r="F63" s="12">
        <f>SUM(F60:F62)</f>
        <v>0</v>
      </c>
    </row>
    <row r="64" spans="1:6" ht="15.75" x14ac:dyDescent="0.25">
      <c r="A64" s="191">
        <v>16</v>
      </c>
      <c r="B64" s="49" t="s">
        <v>56</v>
      </c>
      <c r="C64" s="200"/>
      <c r="D64" s="13"/>
      <c r="E64" s="10"/>
      <c r="F64" s="9"/>
    </row>
    <row r="65" spans="1:6" ht="25.5" x14ac:dyDescent="0.25">
      <c r="A65" s="196"/>
      <c r="B65" s="76" t="s">
        <v>125</v>
      </c>
      <c r="C65" s="197" t="s">
        <v>1</v>
      </c>
      <c r="D65" s="41">
        <v>1</v>
      </c>
      <c r="E65" s="32"/>
      <c r="F65" s="30">
        <f>E65*D65</f>
        <v>0</v>
      </c>
    </row>
    <row r="66" spans="1:6" ht="31.9" customHeight="1" x14ac:dyDescent="0.25">
      <c r="A66" s="196"/>
      <c r="B66" s="76" t="s">
        <v>126</v>
      </c>
      <c r="C66" s="197" t="s">
        <v>1</v>
      </c>
      <c r="D66" s="41">
        <v>6</v>
      </c>
      <c r="E66" s="32"/>
      <c r="F66" s="30">
        <f>E66*D66</f>
        <v>0</v>
      </c>
    </row>
    <row r="67" spans="1:6" ht="29.25" customHeight="1" x14ac:dyDescent="0.25">
      <c r="A67" s="196"/>
      <c r="B67" s="76" t="s">
        <v>127</v>
      </c>
      <c r="C67" s="197" t="s">
        <v>1</v>
      </c>
      <c r="D67" s="41">
        <v>3</v>
      </c>
      <c r="E67" s="32"/>
      <c r="F67" s="30">
        <f>E67*D67</f>
        <v>0</v>
      </c>
    </row>
    <row r="68" spans="1:6" ht="27" customHeight="1" x14ac:dyDescent="0.25">
      <c r="A68" s="39"/>
      <c r="B68" s="76" t="s">
        <v>128</v>
      </c>
      <c r="C68" s="197" t="s">
        <v>1</v>
      </c>
      <c r="D68" s="41">
        <v>1</v>
      </c>
      <c r="E68" s="32"/>
      <c r="F68" s="30">
        <f>E68*D68</f>
        <v>0</v>
      </c>
    </row>
    <row r="69" spans="1:6" ht="19.5" customHeight="1" x14ac:dyDescent="0.25">
      <c r="A69" s="54"/>
      <c r="B69" s="77"/>
      <c r="C69" s="194"/>
      <c r="D69" s="195"/>
      <c r="E69" s="11"/>
      <c r="F69" s="12">
        <f>SUM(F65:F68)</f>
        <v>0</v>
      </c>
    </row>
    <row r="70" spans="1:6" ht="20.25" customHeight="1" x14ac:dyDescent="0.25">
      <c r="A70" s="191">
        <v>17</v>
      </c>
      <c r="B70" s="48" t="s">
        <v>57</v>
      </c>
      <c r="C70" s="201"/>
      <c r="D70" s="14"/>
      <c r="E70" s="15"/>
      <c r="F70" s="30"/>
    </row>
    <row r="71" spans="1:6" ht="15.75" customHeight="1" x14ac:dyDescent="0.25">
      <c r="A71" s="39"/>
      <c r="B71" s="72" t="s">
        <v>78</v>
      </c>
      <c r="C71" s="22" t="s">
        <v>1</v>
      </c>
      <c r="D71" s="23">
        <v>3</v>
      </c>
      <c r="E71" s="24"/>
      <c r="F71" s="30">
        <f t="shared" ref="F71:F78" si="11">D71*E71</f>
        <v>0</v>
      </c>
    </row>
    <row r="72" spans="1:6" ht="28.5" customHeight="1" x14ac:dyDescent="0.25">
      <c r="A72" s="39"/>
      <c r="B72" s="76" t="s">
        <v>80</v>
      </c>
      <c r="C72" s="22" t="s">
        <v>1</v>
      </c>
      <c r="D72" s="23">
        <v>1</v>
      </c>
      <c r="E72" s="24"/>
      <c r="F72" s="30">
        <f t="shared" si="11"/>
        <v>0</v>
      </c>
    </row>
    <row r="73" spans="1:6" ht="18" customHeight="1" x14ac:dyDescent="0.25">
      <c r="A73" s="43"/>
      <c r="B73" s="76" t="s">
        <v>101</v>
      </c>
      <c r="C73" s="22" t="s">
        <v>1</v>
      </c>
      <c r="D73" s="23">
        <v>1</v>
      </c>
      <c r="E73" s="24"/>
      <c r="F73" s="30">
        <f t="shared" si="11"/>
        <v>0</v>
      </c>
    </row>
    <row r="74" spans="1:6" ht="29.25" customHeight="1" x14ac:dyDescent="0.25">
      <c r="A74" s="43"/>
      <c r="B74" s="76" t="s">
        <v>81</v>
      </c>
      <c r="C74" s="22" t="s">
        <v>1</v>
      </c>
      <c r="D74" s="23">
        <v>3</v>
      </c>
      <c r="E74" s="24"/>
      <c r="F74" s="30">
        <f t="shared" si="11"/>
        <v>0</v>
      </c>
    </row>
    <row r="75" spans="1:6" ht="28.5" customHeight="1" x14ac:dyDescent="0.25">
      <c r="A75" s="43"/>
      <c r="B75" s="76" t="s">
        <v>79</v>
      </c>
      <c r="C75" s="22" t="s">
        <v>1</v>
      </c>
      <c r="D75" s="23">
        <v>4</v>
      </c>
      <c r="E75" s="24"/>
      <c r="F75" s="30">
        <f t="shared" si="11"/>
        <v>0</v>
      </c>
    </row>
    <row r="76" spans="1:6" ht="15" customHeight="1" x14ac:dyDescent="0.25">
      <c r="A76" s="43"/>
      <c r="B76" s="46" t="s">
        <v>58</v>
      </c>
      <c r="C76" s="22"/>
      <c r="D76" s="23"/>
      <c r="E76" s="24"/>
      <c r="F76" s="30">
        <f t="shared" si="11"/>
        <v>0</v>
      </c>
    </row>
    <row r="77" spans="1:6" ht="15" customHeight="1" x14ac:dyDescent="0.25">
      <c r="A77" s="43"/>
      <c r="B77" s="76" t="s">
        <v>59</v>
      </c>
      <c r="C77" s="22" t="s">
        <v>2</v>
      </c>
      <c r="D77" s="23">
        <v>17</v>
      </c>
      <c r="E77" s="24"/>
      <c r="F77" s="30">
        <f t="shared" si="11"/>
        <v>0</v>
      </c>
    </row>
    <row r="78" spans="1:6" ht="15" customHeight="1" x14ac:dyDescent="0.25">
      <c r="A78" s="43"/>
      <c r="B78" s="72" t="s">
        <v>60</v>
      </c>
      <c r="C78" s="22" t="s">
        <v>2</v>
      </c>
      <c r="D78" s="23">
        <v>10</v>
      </c>
      <c r="E78" s="24"/>
      <c r="F78" s="30">
        <f t="shared" si="11"/>
        <v>0</v>
      </c>
    </row>
    <row r="79" spans="1:6" ht="15" customHeight="1" x14ac:dyDescent="0.25">
      <c r="A79" s="19"/>
      <c r="B79" s="71"/>
      <c r="C79" s="194"/>
      <c r="D79" s="195"/>
      <c r="E79" s="11"/>
      <c r="F79" s="12">
        <f>SUM(F70:F78)</f>
        <v>0</v>
      </c>
    </row>
    <row r="80" spans="1:6" ht="15.75" x14ac:dyDescent="0.25">
      <c r="A80" s="191">
        <v>18</v>
      </c>
      <c r="B80" s="48" t="s">
        <v>61</v>
      </c>
      <c r="C80" s="201"/>
      <c r="D80" s="16"/>
      <c r="E80" s="15"/>
      <c r="F80" s="9"/>
    </row>
    <row r="81" spans="1:6" ht="25.5" x14ac:dyDescent="0.25">
      <c r="A81" s="39"/>
      <c r="B81" s="76" t="s">
        <v>32</v>
      </c>
      <c r="C81" s="31" t="s">
        <v>1</v>
      </c>
      <c r="D81" s="25">
        <v>3</v>
      </c>
      <c r="E81" s="26"/>
      <c r="F81" s="30">
        <f t="shared" ref="F81:F87" si="12">D81*E81</f>
        <v>0</v>
      </c>
    </row>
    <row r="82" spans="1:6" ht="26.25" x14ac:dyDescent="0.25">
      <c r="A82" s="39"/>
      <c r="B82" s="72" t="s">
        <v>33</v>
      </c>
      <c r="C82" s="31" t="s">
        <v>2</v>
      </c>
      <c r="D82" s="27">
        <v>18</v>
      </c>
      <c r="E82" s="26"/>
      <c r="F82" s="30">
        <f t="shared" si="12"/>
        <v>0</v>
      </c>
    </row>
    <row r="83" spans="1:6" ht="26.25" x14ac:dyDescent="0.25">
      <c r="A83" s="39"/>
      <c r="B83" s="72" t="s">
        <v>34</v>
      </c>
      <c r="C83" s="31" t="s">
        <v>2</v>
      </c>
      <c r="D83" s="27">
        <v>28</v>
      </c>
      <c r="E83" s="26"/>
      <c r="F83" s="30">
        <f t="shared" si="12"/>
        <v>0</v>
      </c>
    </row>
    <row r="84" spans="1:6" ht="15" customHeight="1" x14ac:dyDescent="0.25">
      <c r="A84" s="39"/>
      <c r="B84" s="46" t="s">
        <v>35</v>
      </c>
      <c r="C84" s="31" t="s">
        <v>1</v>
      </c>
      <c r="D84" s="27">
        <v>3</v>
      </c>
      <c r="E84" s="26"/>
      <c r="F84" s="30">
        <f t="shared" si="12"/>
        <v>0</v>
      </c>
    </row>
    <row r="85" spans="1:6" ht="15" customHeight="1" x14ac:dyDescent="0.25">
      <c r="A85" s="39"/>
      <c r="B85" s="46" t="s">
        <v>36</v>
      </c>
      <c r="C85" s="31" t="s">
        <v>1</v>
      </c>
      <c r="D85" s="27">
        <v>1</v>
      </c>
      <c r="E85" s="26"/>
      <c r="F85" s="30">
        <f t="shared" si="12"/>
        <v>0</v>
      </c>
    </row>
    <row r="86" spans="1:6" ht="15" customHeight="1" x14ac:dyDescent="0.25">
      <c r="A86" s="39"/>
      <c r="B86" s="46" t="s">
        <v>34</v>
      </c>
      <c r="C86" s="31" t="s">
        <v>2</v>
      </c>
      <c r="D86" s="27">
        <v>6</v>
      </c>
      <c r="E86" s="26"/>
      <c r="F86" s="30">
        <f t="shared" si="12"/>
        <v>0</v>
      </c>
    </row>
    <row r="87" spans="1:6" ht="25.5" customHeight="1" x14ac:dyDescent="0.25">
      <c r="A87" s="39"/>
      <c r="B87" s="76" t="s">
        <v>116</v>
      </c>
      <c r="C87" s="42" t="s">
        <v>1</v>
      </c>
      <c r="D87" s="27">
        <v>1</v>
      </c>
      <c r="E87" s="26"/>
      <c r="F87" s="30">
        <f t="shared" si="12"/>
        <v>0</v>
      </c>
    </row>
    <row r="88" spans="1:6" ht="17.25" customHeight="1" x14ac:dyDescent="0.25">
      <c r="A88" s="54"/>
      <c r="B88" s="67"/>
      <c r="C88" s="194"/>
      <c r="D88" s="195"/>
      <c r="E88" s="11"/>
      <c r="F88" s="12">
        <f>SUM(F81:F87)</f>
        <v>0</v>
      </c>
    </row>
    <row r="89" spans="1:6" ht="15.75" x14ac:dyDescent="0.25">
      <c r="A89" s="191">
        <v>19</v>
      </c>
      <c r="B89" s="48" t="s">
        <v>62</v>
      </c>
      <c r="C89" s="201"/>
      <c r="D89" s="16"/>
      <c r="E89" s="15"/>
      <c r="F89" s="9"/>
    </row>
    <row r="90" spans="1:6" ht="15.75" x14ac:dyDescent="0.25">
      <c r="A90" s="39"/>
      <c r="B90" s="62" t="s">
        <v>83</v>
      </c>
      <c r="C90" s="202"/>
      <c r="D90" s="16"/>
      <c r="E90" s="15"/>
      <c r="F90" s="30"/>
    </row>
    <row r="91" spans="1:6" ht="15.75" customHeight="1" x14ac:dyDescent="0.25">
      <c r="A91" s="39"/>
      <c r="B91" s="72" t="s">
        <v>82</v>
      </c>
      <c r="C91" s="22" t="s">
        <v>1</v>
      </c>
      <c r="D91" s="23">
        <v>1</v>
      </c>
      <c r="E91" s="24"/>
      <c r="F91" s="30">
        <f t="shared" ref="F91:F96" si="13">D91*E91</f>
        <v>0</v>
      </c>
    </row>
    <row r="92" spans="1:6" ht="15" customHeight="1" x14ac:dyDescent="0.25">
      <c r="A92" s="39"/>
      <c r="B92" s="80" t="s">
        <v>84</v>
      </c>
      <c r="C92" s="22" t="s">
        <v>1</v>
      </c>
      <c r="D92" s="23">
        <v>1</v>
      </c>
      <c r="E92" s="24"/>
      <c r="F92" s="30">
        <f t="shared" si="13"/>
        <v>0</v>
      </c>
    </row>
    <row r="93" spans="1:6" ht="26.25" customHeight="1" x14ac:dyDescent="0.25">
      <c r="A93" s="39"/>
      <c r="B93" s="81" t="s">
        <v>31</v>
      </c>
      <c r="C93" s="22" t="s">
        <v>5</v>
      </c>
      <c r="D93" s="23">
        <v>1</v>
      </c>
      <c r="E93" s="24"/>
      <c r="F93" s="30">
        <f t="shared" si="13"/>
        <v>0</v>
      </c>
    </row>
    <row r="94" spans="1:6" ht="15.75" customHeight="1" x14ac:dyDescent="0.25">
      <c r="A94" s="39"/>
      <c r="B94" s="82" t="s">
        <v>85</v>
      </c>
      <c r="C94" s="22" t="s">
        <v>1</v>
      </c>
      <c r="D94" s="23">
        <v>1</v>
      </c>
      <c r="E94" s="24"/>
      <c r="F94" s="30">
        <f t="shared" si="13"/>
        <v>0</v>
      </c>
    </row>
    <row r="95" spans="1:6" ht="15" customHeight="1" x14ac:dyDescent="0.25">
      <c r="A95" s="39"/>
      <c r="B95" s="82" t="s">
        <v>86</v>
      </c>
      <c r="C95" s="22" t="s">
        <v>1</v>
      </c>
      <c r="D95" s="23">
        <v>1</v>
      </c>
      <c r="E95" s="24"/>
      <c r="F95" s="30">
        <f t="shared" si="13"/>
        <v>0</v>
      </c>
    </row>
    <row r="96" spans="1:6" ht="15" customHeight="1" x14ac:dyDescent="0.25">
      <c r="A96" s="39"/>
      <c r="B96" s="82" t="s">
        <v>87</v>
      </c>
      <c r="C96" s="22" t="s">
        <v>1</v>
      </c>
      <c r="D96" s="23">
        <v>1</v>
      </c>
      <c r="E96" s="24"/>
      <c r="F96" s="30">
        <f t="shared" si="13"/>
        <v>0</v>
      </c>
    </row>
    <row r="97" spans="1:6" ht="15" customHeight="1" x14ac:dyDescent="0.25">
      <c r="A97" s="39"/>
      <c r="B97" s="61" t="s">
        <v>88</v>
      </c>
      <c r="C97" s="22"/>
      <c r="D97" s="23"/>
      <c r="E97" s="24"/>
      <c r="F97" s="30"/>
    </row>
    <row r="98" spans="1:6" ht="15" customHeight="1" x14ac:dyDescent="0.25">
      <c r="A98" s="39"/>
      <c r="B98" s="82" t="s">
        <v>82</v>
      </c>
      <c r="C98" s="22" t="s">
        <v>1</v>
      </c>
      <c r="D98" s="23">
        <v>2</v>
      </c>
      <c r="E98" s="24"/>
      <c r="F98" s="30">
        <f t="shared" ref="F98:F102" si="14">D98*E98</f>
        <v>0</v>
      </c>
    </row>
    <row r="99" spans="1:6" ht="15" customHeight="1" x14ac:dyDescent="0.25">
      <c r="A99" s="39"/>
      <c r="B99" s="82" t="s">
        <v>84</v>
      </c>
      <c r="C99" s="22" t="s">
        <v>1</v>
      </c>
      <c r="D99" s="23">
        <v>2</v>
      </c>
      <c r="E99" s="24"/>
      <c r="F99" s="30">
        <f t="shared" si="14"/>
        <v>0</v>
      </c>
    </row>
    <row r="100" spans="1:6" ht="15" customHeight="1" x14ac:dyDescent="0.25">
      <c r="A100" s="39"/>
      <c r="B100" s="82" t="s">
        <v>85</v>
      </c>
      <c r="C100" s="22" t="s">
        <v>1</v>
      </c>
      <c r="D100" s="23">
        <v>2</v>
      </c>
      <c r="E100" s="24"/>
      <c r="F100" s="30">
        <f t="shared" si="14"/>
        <v>0</v>
      </c>
    </row>
    <row r="101" spans="1:6" ht="15" customHeight="1" x14ac:dyDescent="0.25">
      <c r="A101" s="39"/>
      <c r="B101" s="82" t="s">
        <v>86</v>
      </c>
      <c r="C101" s="22" t="s">
        <v>1</v>
      </c>
      <c r="D101" s="23">
        <v>2</v>
      </c>
      <c r="E101" s="24"/>
      <c r="F101" s="30">
        <f t="shared" si="14"/>
        <v>0</v>
      </c>
    </row>
    <row r="102" spans="1:6" ht="15" customHeight="1" x14ac:dyDescent="0.25">
      <c r="A102" s="39"/>
      <c r="B102" s="82" t="s">
        <v>87</v>
      </c>
      <c r="C102" s="22" t="s">
        <v>1</v>
      </c>
      <c r="D102" s="23">
        <v>2</v>
      </c>
      <c r="E102" s="24"/>
      <c r="F102" s="30">
        <f t="shared" si="14"/>
        <v>0</v>
      </c>
    </row>
    <row r="103" spans="1:6" ht="15.75" customHeight="1" x14ac:dyDescent="0.25">
      <c r="A103" s="54"/>
      <c r="B103" s="78"/>
      <c r="C103" s="194"/>
      <c r="D103" s="195"/>
      <c r="E103" s="11"/>
      <c r="F103" s="12">
        <f>SUM(F90:F102)</f>
        <v>0</v>
      </c>
    </row>
    <row r="104" spans="1:6" ht="15.75" x14ac:dyDescent="0.25">
      <c r="A104" s="191">
        <v>20</v>
      </c>
      <c r="B104" s="48" t="s">
        <v>63</v>
      </c>
      <c r="C104" s="201"/>
      <c r="D104" s="16"/>
      <c r="E104" s="15"/>
      <c r="F104" s="30"/>
    </row>
    <row r="105" spans="1:6" ht="25.5" x14ac:dyDescent="0.25">
      <c r="A105" s="39"/>
      <c r="B105" s="81" t="s">
        <v>37</v>
      </c>
      <c r="C105" s="22" t="s">
        <v>2</v>
      </c>
      <c r="D105" s="23">
        <v>20</v>
      </c>
      <c r="E105" s="24"/>
      <c r="F105" s="30">
        <f t="shared" ref="F105:F107" si="15">D105*E105</f>
        <v>0</v>
      </c>
    </row>
    <row r="106" spans="1:6" ht="15" customHeight="1" x14ac:dyDescent="0.25">
      <c r="A106" s="39"/>
      <c r="B106" s="82" t="s">
        <v>107</v>
      </c>
      <c r="C106" s="22" t="s">
        <v>2</v>
      </c>
      <c r="D106" s="23">
        <v>6</v>
      </c>
      <c r="E106" s="24"/>
      <c r="F106" s="30">
        <f t="shared" si="15"/>
        <v>0</v>
      </c>
    </row>
    <row r="107" spans="1:6" ht="25.5" x14ac:dyDescent="0.25">
      <c r="A107" s="39"/>
      <c r="B107" s="81" t="s">
        <v>38</v>
      </c>
      <c r="C107" s="22" t="s">
        <v>5</v>
      </c>
      <c r="D107" s="23">
        <v>1</v>
      </c>
      <c r="E107" s="24"/>
      <c r="F107" s="30">
        <f t="shared" si="15"/>
        <v>0</v>
      </c>
    </row>
    <row r="108" spans="1:6" ht="15.75" customHeight="1" x14ac:dyDescent="0.25">
      <c r="A108" s="54"/>
      <c r="B108" s="78"/>
      <c r="C108" s="194"/>
      <c r="D108" s="195"/>
      <c r="E108" s="11"/>
      <c r="F108" s="12">
        <f>SUM(F105:F107)</f>
        <v>0</v>
      </c>
    </row>
    <row r="109" spans="1:6" ht="15.75" x14ac:dyDescent="0.25">
      <c r="A109" s="191">
        <v>21</v>
      </c>
      <c r="B109" s="48" t="s">
        <v>64</v>
      </c>
      <c r="C109" s="201"/>
      <c r="D109" s="27"/>
      <c r="E109" s="26"/>
      <c r="F109" s="6"/>
    </row>
    <row r="110" spans="1:6" ht="15.75" x14ac:dyDescent="0.25">
      <c r="A110" s="196"/>
      <c r="B110" s="53" t="s">
        <v>65</v>
      </c>
      <c r="C110" s="42" t="s">
        <v>108</v>
      </c>
      <c r="D110" s="27">
        <v>25</v>
      </c>
      <c r="E110" s="26"/>
      <c r="F110" s="30">
        <f t="shared" ref="F110:F112" si="16">E110*D110</f>
        <v>0</v>
      </c>
    </row>
    <row r="111" spans="1:6" ht="15.75" x14ac:dyDescent="0.25">
      <c r="A111" s="196"/>
      <c r="B111" s="53" t="s">
        <v>66</v>
      </c>
      <c r="C111" s="42" t="s">
        <v>108</v>
      </c>
      <c r="D111" s="27">
        <v>18</v>
      </c>
      <c r="E111" s="26"/>
      <c r="F111" s="30">
        <f t="shared" si="16"/>
        <v>0</v>
      </c>
    </row>
    <row r="112" spans="1:6" x14ac:dyDescent="0.25">
      <c r="A112" s="39"/>
      <c r="B112" s="53" t="s">
        <v>67</v>
      </c>
      <c r="C112" s="42" t="s">
        <v>108</v>
      </c>
      <c r="D112" s="27">
        <v>3</v>
      </c>
      <c r="E112" s="26"/>
      <c r="F112" s="30">
        <f t="shared" si="16"/>
        <v>0</v>
      </c>
    </row>
    <row r="113" spans="1:6" x14ac:dyDescent="0.25">
      <c r="A113" s="39"/>
      <c r="B113" s="53" t="s">
        <v>115</v>
      </c>
      <c r="C113" s="42"/>
      <c r="D113" s="27"/>
      <c r="E113" s="26"/>
      <c r="F113" s="30"/>
    </row>
    <row r="114" spans="1:6" x14ac:dyDescent="0.25">
      <c r="A114" s="39"/>
      <c r="B114" s="72" t="s">
        <v>123</v>
      </c>
      <c r="C114" s="42" t="s">
        <v>1</v>
      </c>
      <c r="D114" s="27">
        <v>4</v>
      </c>
      <c r="E114" s="26"/>
      <c r="F114" s="30">
        <f t="shared" ref="F114:F122" si="17">E114*D114</f>
        <v>0</v>
      </c>
    </row>
    <row r="115" spans="1:6" ht="15" customHeight="1" x14ac:dyDescent="0.25">
      <c r="A115" s="39"/>
      <c r="B115" s="46" t="s">
        <v>124</v>
      </c>
      <c r="C115" s="42" t="s">
        <v>1</v>
      </c>
      <c r="D115" s="27">
        <v>4</v>
      </c>
      <c r="E115" s="26"/>
      <c r="F115" s="30">
        <f t="shared" si="17"/>
        <v>0</v>
      </c>
    </row>
    <row r="116" spans="1:6" ht="15.6" customHeight="1" x14ac:dyDescent="0.25">
      <c r="A116" s="56"/>
      <c r="B116" s="53" t="s">
        <v>171</v>
      </c>
      <c r="C116" s="42" t="s">
        <v>1</v>
      </c>
      <c r="D116" s="27">
        <v>3</v>
      </c>
      <c r="E116" s="26"/>
      <c r="F116" s="30">
        <f t="shared" si="17"/>
        <v>0</v>
      </c>
    </row>
    <row r="117" spans="1:6" ht="14.1" customHeight="1" x14ac:dyDescent="0.25">
      <c r="A117" s="56"/>
      <c r="B117" s="190" t="s">
        <v>68</v>
      </c>
      <c r="C117" s="42" t="s">
        <v>1</v>
      </c>
      <c r="D117" s="27">
        <v>1</v>
      </c>
      <c r="E117" s="26"/>
      <c r="F117" s="30">
        <f t="shared" si="17"/>
        <v>0</v>
      </c>
    </row>
    <row r="118" spans="1:6" ht="14.1" customHeight="1" x14ac:dyDescent="0.25">
      <c r="A118" s="56"/>
      <c r="B118" s="190" t="s">
        <v>109</v>
      </c>
      <c r="C118" s="42" t="s">
        <v>1</v>
      </c>
      <c r="D118" s="27">
        <v>2</v>
      </c>
      <c r="E118" s="26"/>
      <c r="F118" s="30">
        <f t="shared" si="17"/>
        <v>0</v>
      </c>
    </row>
    <row r="119" spans="1:6" ht="14.1" customHeight="1" x14ac:dyDescent="0.25">
      <c r="A119" s="56"/>
      <c r="B119" s="190" t="s">
        <v>110</v>
      </c>
      <c r="C119" s="42" t="s">
        <v>1</v>
      </c>
      <c r="D119" s="27">
        <v>11</v>
      </c>
      <c r="E119" s="26"/>
      <c r="F119" s="30">
        <f t="shared" si="17"/>
        <v>0</v>
      </c>
    </row>
    <row r="120" spans="1:6" ht="14.1" customHeight="1" x14ac:dyDescent="0.25">
      <c r="A120" s="56"/>
      <c r="B120" s="190" t="s">
        <v>111</v>
      </c>
      <c r="C120" s="42" t="s">
        <v>1</v>
      </c>
      <c r="D120" s="27">
        <v>8</v>
      </c>
      <c r="E120" s="26"/>
      <c r="F120" s="30">
        <f t="shared" si="17"/>
        <v>0</v>
      </c>
    </row>
    <row r="121" spans="1:6" ht="14.1" customHeight="1" x14ac:dyDescent="0.25">
      <c r="A121" s="56"/>
      <c r="B121" s="190" t="s">
        <v>112</v>
      </c>
      <c r="C121" s="42" t="s">
        <v>1</v>
      </c>
      <c r="D121" s="27">
        <v>6</v>
      </c>
      <c r="E121" s="26"/>
      <c r="F121" s="30">
        <f t="shared" si="17"/>
        <v>0</v>
      </c>
    </row>
    <row r="122" spans="1:6" ht="14.1" customHeight="1" x14ac:dyDescent="0.25">
      <c r="A122" s="56"/>
      <c r="B122" s="188" t="s">
        <v>69</v>
      </c>
      <c r="C122" s="42" t="s">
        <v>1</v>
      </c>
      <c r="D122" s="27">
        <v>3</v>
      </c>
      <c r="E122" s="26"/>
      <c r="F122" s="30">
        <f t="shared" si="17"/>
        <v>0</v>
      </c>
    </row>
    <row r="123" spans="1:6" ht="14.1" customHeight="1" x14ac:dyDescent="0.25">
      <c r="A123" s="56"/>
      <c r="B123" s="188" t="s">
        <v>70</v>
      </c>
      <c r="C123" s="42" t="s">
        <v>5</v>
      </c>
      <c r="D123" s="27">
        <v>1</v>
      </c>
      <c r="E123" s="26"/>
      <c r="F123" s="30">
        <f>E123*D123</f>
        <v>0</v>
      </c>
    </row>
    <row r="124" spans="1:6" x14ac:dyDescent="0.25">
      <c r="A124" s="56"/>
      <c r="B124" s="53" t="s">
        <v>121</v>
      </c>
      <c r="C124" s="42"/>
      <c r="D124" s="27"/>
      <c r="E124" s="26"/>
      <c r="F124" s="6"/>
    </row>
    <row r="125" spans="1:6" x14ac:dyDescent="0.25">
      <c r="A125" s="56"/>
      <c r="B125" s="82" t="s">
        <v>122</v>
      </c>
      <c r="C125" s="42"/>
      <c r="D125" s="27"/>
      <c r="E125" s="26"/>
      <c r="F125" s="6"/>
    </row>
    <row r="126" spans="1:6" ht="51" x14ac:dyDescent="0.25">
      <c r="A126" s="56"/>
      <c r="B126" s="76" t="s">
        <v>113</v>
      </c>
      <c r="C126" s="31" t="s">
        <v>2</v>
      </c>
      <c r="D126" s="25">
        <v>60</v>
      </c>
      <c r="E126" s="26"/>
      <c r="F126" s="30">
        <f>E126*D126</f>
        <v>0</v>
      </c>
    </row>
    <row r="127" spans="1:6" ht="17.25" customHeight="1" x14ac:dyDescent="0.25">
      <c r="A127" s="54"/>
      <c r="B127" s="78"/>
      <c r="C127" s="78"/>
      <c r="D127" s="78"/>
      <c r="E127" s="78"/>
      <c r="F127" s="60">
        <f>SUM(F110:F126)</f>
        <v>0</v>
      </c>
    </row>
    <row r="128" spans="1:6" ht="15.75" x14ac:dyDescent="0.25">
      <c r="A128" s="55">
        <v>22</v>
      </c>
      <c r="B128" s="59" t="s">
        <v>166</v>
      </c>
      <c r="C128" s="18"/>
      <c r="D128" s="17"/>
      <c r="E128" s="15"/>
      <c r="F128" s="9"/>
    </row>
    <row r="129" spans="1:6" ht="15.75" x14ac:dyDescent="0.25">
      <c r="A129" s="5"/>
      <c r="B129" s="82" t="s">
        <v>103</v>
      </c>
      <c r="C129" s="31" t="s">
        <v>1</v>
      </c>
      <c r="D129" s="25">
        <v>1</v>
      </c>
      <c r="E129" s="26"/>
      <c r="F129" s="30">
        <f t="shared" ref="F129:F137" si="18">E129*D129</f>
        <v>0</v>
      </c>
    </row>
    <row r="130" spans="1:6" ht="15.75" customHeight="1" x14ac:dyDescent="0.25">
      <c r="A130" s="56"/>
      <c r="B130" s="82" t="s">
        <v>71</v>
      </c>
      <c r="C130" s="31" t="s">
        <v>1</v>
      </c>
      <c r="D130" s="25">
        <v>1</v>
      </c>
      <c r="E130" s="32"/>
      <c r="F130" s="30">
        <f t="shared" si="18"/>
        <v>0</v>
      </c>
    </row>
    <row r="131" spans="1:6" ht="15.75" customHeight="1" x14ac:dyDescent="0.25">
      <c r="A131" s="56"/>
      <c r="B131" s="82" t="s">
        <v>72</v>
      </c>
      <c r="C131" s="31" t="s">
        <v>1</v>
      </c>
      <c r="D131" s="25">
        <v>1</v>
      </c>
      <c r="E131" s="33"/>
      <c r="F131" s="30">
        <f t="shared" si="18"/>
        <v>0</v>
      </c>
    </row>
    <row r="132" spans="1:6" ht="15.75" customHeight="1" x14ac:dyDescent="0.25">
      <c r="A132" s="56"/>
      <c r="B132" s="82" t="s">
        <v>102</v>
      </c>
      <c r="C132" s="31" t="s">
        <v>1</v>
      </c>
      <c r="D132" s="25">
        <v>3</v>
      </c>
      <c r="E132" s="33"/>
      <c r="F132" s="30">
        <f t="shared" si="18"/>
        <v>0</v>
      </c>
    </row>
    <row r="133" spans="1:6" ht="15.75" customHeight="1" x14ac:dyDescent="0.25">
      <c r="A133" s="56"/>
      <c r="B133" s="82" t="s">
        <v>73</v>
      </c>
      <c r="C133" s="31" t="s">
        <v>1</v>
      </c>
      <c r="D133" s="25">
        <v>1</v>
      </c>
      <c r="E133" s="33"/>
      <c r="F133" s="30">
        <f t="shared" si="18"/>
        <v>0</v>
      </c>
    </row>
    <row r="134" spans="1:6" ht="15" customHeight="1" x14ac:dyDescent="0.25">
      <c r="A134" s="56"/>
      <c r="B134" s="82" t="s">
        <v>74</v>
      </c>
      <c r="C134" s="31" t="s">
        <v>1</v>
      </c>
      <c r="D134" s="25">
        <v>2</v>
      </c>
      <c r="E134" s="33"/>
      <c r="F134" s="30">
        <f t="shared" si="18"/>
        <v>0</v>
      </c>
    </row>
    <row r="135" spans="1:6" ht="15" customHeight="1" x14ac:dyDescent="0.25">
      <c r="A135" s="56"/>
      <c r="B135" s="82" t="s">
        <v>104</v>
      </c>
      <c r="C135" s="31" t="s">
        <v>1</v>
      </c>
      <c r="D135" s="25">
        <v>1</v>
      </c>
      <c r="E135" s="33"/>
      <c r="F135" s="30">
        <f t="shared" si="18"/>
        <v>0</v>
      </c>
    </row>
    <row r="136" spans="1:6" ht="15" customHeight="1" x14ac:dyDescent="0.25">
      <c r="A136" s="56"/>
      <c r="B136" s="82" t="s">
        <v>117</v>
      </c>
      <c r="C136" s="31" t="s">
        <v>1</v>
      </c>
      <c r="D136" s="25">
        <v>1</v>
      </c>
      <c r="E136" s="33"/>
      <c r="F136" s="30">
        <f t="shared" si="18"/>
        <v>0</v>
      </c>
    </row>
    <row r="137" spans="1:6" ht="15" customHeight="1" x14ac:dyDescent="0.25">
      <c r="A137" s="56"/>
      <c r="B137" s="82" t="s">
        <v>105</v>
      </c>
      <c r="C137" s="34" t="s">
        <v>1</v>
      </c>
      <c r="D137" s="28">
        <v>1</v>
      </c>
      <c r="E137" s="32"/>
      <c r="F137" s="30">
        <f t="shared" si="18"/>
        <v>0</v>
      </c>
    </row>
    <row r="138" spans="1:6" ht="15.75" customHeight="1" x14ac:dyDescent="0.25">
      <c r="A138" s="54"/>
      <c r="B138" s="78"/>
      <c r="C138" s="194"/>
      <c r="D138" s="195"/>
      <c r="E138" s="11"/>
      <c r="F138" s="12">
        <f>SUM(F129:F137)</f>
        <v>0</v>
      </c>
    </row>
    <row r="139" spans="1:6" ht="15.75" x14ac:dyDescent="0.25">
      <c r="A139" s="55">
        <v>23</v>
      </c>
      <c r="B139" s="48" t="s">
        <v>75</v>
      </c>
      <c r="C139" s="22"/>
      <c r="D139" s="23"/>
      <c r="E139" s="24"/>
      <c r="F139" s="24"/>
    </row>
    <row r="140" spans="1:6" x14ac:dyDescent="0.25">
      <c r="A140" s="56"/>
      <c r="B140" s="58" t="s">
        <v>9</v>
      </c>
      <c r="C140" s="22" t="s">
        <v>3</v>
      </c>
      <c r="D140" s="23">
        <v>147</v>
      </c>
      <c r="E140" s="24"/>
      <c r="F140" s="30">
        <f t="shared" ref="F140:F146" si="19">D140*E140</f>
        <v>0</v>
      </c>
    </row>
    <row r="141" spans="1:6" ht="15" customHeight="1" x14ac:dyDescent="0.25">
      <c r="A141" s="56"/>
      <c r="B141" s="46" t="s">
        <v>18</v>
      </c>
      <c r="C141" s="22" t="s">
        <v>3</v>
      </c>
      <c r="D141" s="23">
        <v>108</v>
      </c>
      <c r="E141" s="24"/>
      <c r="F141" s="30">
        <f t="shared" si="19"/>
        <v>0</v>
      </c>
    </row>
    <row r="142" spans="1:6" ht="15" customHeight="1" x14ac:dyDescent="0.25">
      <c r="A142" s="56"/>
      <c r="B142" s="46" t="s">
        <v>10</v>
      </c>
      <c r="C142" s="22" t="s">
        <v>3</v>
      </c>
      <c r="D142" s="23">
        <v>48</v>
      </c>
      <c r="E142" s="24"/>
      <c r="F142" s="30">
        <f t="shared" si="19"/>
        <v>0</v>
      </c>
    </row>
    <row r="143" spans="1:6" ht="15" customHeight="1" x14ac:dyDescent="0.25">
      <c r="A143" s="56"/>
      <c r="B143" s="46" t="s">
        <v>11</v>
      </c>
      <c r="C143" s="22" t="s">
        <v>1</v>
      </c>
      <c r="D143" s="23">
        <v>7</v>
      </c>
      <c r="E143" s="24"/>
      <c r="F143" s="30">
        <f t="shared" si="19"/>
        <v>0</v>
      </c>
    </row>
    <row r="144" spans="1:6" ht="15" customHeight="1" x14ac:dyDescent="0.25">
      <c r="A144" s="56"/>
      <c r="B144" s="46" t="s">
        <v>12</v>
      </c>
      <c r="C144" s="22" t="s">
        <v>2</v>
      </c>
      <c r="D144" s="23">
        <v>49</v>
      </c>
      <c r="E144" s="24"/>
      <c r="F144" s="30">
        <f t="shared" si="19"/>
        <v>0</v>
      </c>
    </row>
    <row r="145" spans="1:6" ht="15" customHeight="1" x14ac:dyDescent="0.25">
      <c r="A145" s="56"/>
      <c r="B145" s="46" t="s">
        <v>16</v>
      </c>
      <c r="C145" s="22" t="s">
        <v>1</v>
      </c>
      <c r="D145" s="23">
        <v>3</v>
      </c>
      <c r="E145" s="24"/>
      <c r="F145" s="30">
        <f t="shared" si="19"/>
        <v>0</v>
      </c>
    </row>
    <row r="146" spans="1:6" ht="15" customHeight="1" x14ac:dyDescent="0.25">
      <c r="A146" s="56"/>
      <c r="B146" s="46" t="s">
        <v>15</v>
      </c>
      <c r="C146" s="22" t="s">
        <v>2</v>
      </c>
      <c r="D146" s="23">
        <v>65</v>
      </c>
      <c r="E146" s="24"/>
      <c r="F146" s="30">
        <f t="shared" si="19"/>
        <v>0</v>
      </c>
    </row>
    <row r="147" spans="1:6" ht="15.75" customHeight="1" x14ac:dyDescent="0.25">
      <c r="A147" s="54"/>
      <c r="B147" s="71"/>
      <c r="C147" s="194"/>
      <c r="D147" s="195"/>
      <c r="E147" s="11"/>
      <c r="F147" s="12">
        <f>SUM(F140:F146)</f>
        <v>0</v>
      </c>
    </row>
    <row r="148" spans="1:6" ht="15.75" x14ac:dyDescent="0.25">
      <c r="A148" s="55">
        <v>24</v>
      </c>
      <c r="B148" s="48" t="s">
        <v>14</v>
      </c>
      <c r="C148" s="22"/>
      <c r="D148" s="23"/>
      <c r="E148" s="24"/>
      <c r="F148" s="24"/>
    </row>
    <row r="149" spans="1:6" ht="26.25" x14ac:dyDescent="0.25">
      <c r="A149" s="57"/>
      <c r="B149" s="170" t="s">
        <v>167</v>
      </c>
      <c r="C149" s="22" t="s">
        <v>2</v>
      </c>
      <c r="D149" s="23">
        <v>32</v>
      </c>
      <c r="E149" s="24"/>
      <c r="F149" s="30">
        <f>D149*E149</f>
        <v>0</v>
      </c>
    </row>
    <row r="150" spans="1:6" ht="15" customHeight="1" x14ac:dyDescent="0.25">
      <c r="A150" s="57"/>
      <c r="B150" s="83" t="s">
        <v>24</v>
      </c>
      <c r="C150" s="22" t="s">
        <v>0</v>
      </c>
      <c r="D150" s="23">
        <v>3</v>
      </c>
      <c r="E150" s="24"/>
      <c r="F150" s="30">
        <f t="shared" ref="F150:F156" si="20">D150*E150</f>
        <v>0</v>
      </c>
    </row>
    <row r="151" spans="1:6" ht="15" customHeight="1" x14ac:dyDescent="0.25">
      <c r="A151" s="57"/>
      <c r="B151" s="83" t="s">
        <v>13</v>
      </c>
      <c r="C151" s="22" t="s">
        <v>1</v>
      </c>
      <c r="D151" s="23">
        <v>10</v>
      </c>
      <c r="E151" s="24"/>
      <c r="F151" s="30">
        <f t="shared" si="20"/>
        <v>0</v>
      </c>
    </row>
    <row r="152" spans="1:6" ht="39" customHeight="1" x14ac:dyDescent="0.25">
      <c r="A152" s="57"/>
      <c r="B152" s="84" t="s">
        <v>96</v>
      </c>
      <c r="C152" s="22" t="s">
        <v>3</v>
      </c>
      <c r="D152" s="23">
        <v>27</v>
      </c>
      <c r="E152" s="24"/>
      <c r="F152" s="30">
        <f t="shared" si="20"/>
        <v>0</v>
      </c>
    </row>
    <row r="153" spans="1:6" ht="15.75" customHeight="1" x14ac:dyDescent="0.25">
      <c r="A153" s="57"/>
      <c r="B153" s="83" t="s">
        <v>6</v>
      </c>
      <c r="C153" s="22" t="s">
        <v>3</v>
      </c>
      <c r="D153" s="23">
        <v>27</v>
      </c>
      <c r="E153" s="24"/>
      <c r="F153" s="30">
        <f t="shared" si="20"/>
        <v>0</v>
      </c>
    </row>
    <row r="154" spans="1:6" ht="15" customHeight="1" x14ac:dyDescent="0.25">
      <c r="A154" s="57"/>
      <c r="B154" s="83" t="s">
        <v>25</v>
      </c>
      <c r="C154" s="22" t="s">
        <v>3</v>
      </c>
      <c r="D154" s="23">
        <v>27</v>
      </c>
      <c r="E154" s="24"/>
      <c r="F154" s="30">
        <f t="shared" si="20"/>
        <v>0</v>
      </c>
    </row>
    <row r="155" spans="1:6" ht="15" customHeight="1" x14ac:dyDescent="0.25">
      <c r="A155" s="57"/>
      <c r="B155" s="83" t="s">
        <v>39</v>
      </c>
      <c r="C155" s="22" t="s">
        <v>3</v>
      </c>
      <c r="D155" s="23">
        <v>27</v>
      </c>
      <c r="E155" s="24"/>
      <c r="F155" s="30">
        <f t="shared" si="20"/>
        <v>0</v>
      </c>
    </row>
    <row r="156" spans="1:6" ht="30" customHeight="1" x14ac:dyDescent="0.25">
      <c r="A156" s="57"/>
      <c r="B156" s="84" t="s">
        <v>131</v>
      </c>
      <c r="C156" s="22" t="s">
        <v>5</v>
      </c>
      <c r="D156" s="23">
        <v>1</v>
      </c>
      <c r="E156" s="24"/>
      <c r="F156" s="30">
        <f t="shared" si="20"/>
        <v>0</v>
      </c>
    </row>
    <row r="157" spans="1:6" ht="17.25" customHeight="1" x14ac:dyDescent="0.25">
      <c r="A157" s="54"/>
      <c r="B157" s="78"/>
      <c r="C157" s="194"/>
      <c r="D157" s="195"/>
      <c r="E157" s="11"/>
      <c r="F157" s="12">
        <f>SUM(F149:F156)</f>
        <v>0</v>
      </c>
    </row>
    <row r="158" spans="1:6" ht="15.75" x14ac:dyDescent="0.25">
      <c r="A158" s="55">
        <v>25</v>
      </c>
      <c r="B158" s="48" t="s">
        <v>76</v>
      </c>
      <c r="C158" s="202"/>
      <c r="D158" s="14"/>
      <c r="E158" s="15"/>
      <c r="F158" s="9"/>
    </row>
    <row r="159" spans="1:6" ht="15.75" x14ac:dyDescent="0.25">
      <c r="A159" s="5"/>
      <c r="B159" s="83" t="s">
        <v>77</v>
      </c>
      <c r="C159" s="42" t="s">
        <v>1</v>
      </c>
      <c r="D159" s="27">
        <v>3</v>
      </c>
      <c r="E159" s="26"/>
      <c r="F159" s="30">
        <f>E159*D159</f>
        <v>0</v>
      </c>
    </row>
    <row r="160" spans="1:6" ht="15.75" customHeight="1" x14ac:dyDescent="0.25">
      <c r="A160" s="5"/>
      <c r="B160" s="83" t="s">
        <v>106</v>
      </c>
      <c r="C160" s="192" t="s">
        <v>5</v>
      </c>
      <c r="D160" s="35">
        <v>1</v>
      </c>
      <c r="E160" s="21"/>
      <c r="F160" s="30">
        <f>E160*D160</f>
        <v>0</v>
      </c>
    </row>
    <row r="161" spans="1:6" ht="15.75" customHeight="1" x14ac:dyDescent="0.25">
      <c r="A161" s="54"/>
      <c r="B161" s="78"/>
      <c r="C161" s="194"/>
      <c r="D161" s="195"/>
      <c r="E161" s="11"/>
      <c r="F161" s="12">
        <f>SUM(F159:F160)</f>
        <v>0</v>
      </c>
    </row>
    <row r="162" spans="1:6" x14ac:dyDescent="0.25">
      <c r="A162" s="56"/>
      <c r="B162" s="79"/>
      <c r="C162" s="79"/>
      <c r="D162" s="79"/>
      <c r="E162" s="79"/>
      <c r="F162" s="79"/>
    </row>
    <row r="163" spans="1:6" ht="15.75" customHeight="1" x14ac:dyDescent="0.25">
      <c r="A163" s="79"/>
      <c r="B163" s="172" t="s">
        <v>132</v>
      </c>
      <c r="C163" s="173"/>
      <c r="D163" s="173"/>
      <c r="E163" s="174"/>
      <c r="F163" s="86">
        <f>+F9+F13+F16+F23+F29+F33+F36+F40+F43+F48+F51+F55+F58+F63+F69+F79+F88+F103+F108+F127+F138+F147+F157+F161</f>
        <v>0</v>
      </c>
    </row>
    <row r="164" spans="1:6" ht="15.75" customHeight="1" x14ac:dyDescent="0.25"/>
    <row r="165" spans="1:6" ht="32.25" customHeight="1" x14ac:dyDescent="0.25">
      <c r="A165" s="175" t="s">
        <v>168</v>
      </c>
      <c r="B165" s="175"/>
      <c r="C165" s="175"/>
      <c r="D165" s="175"/>
      <c r="E165" s="175"/>
      <c r="F165" s="175"/>
    </row>
    <row r="167" spans="1:6" ht="23.25" customHeight="1" x14ac:dyDescent="0.25">
      <c r="B167" s="87"/>
      <c r="C167" s="87"/>
      <c r="D167" s="87"/>
      <c r="E167" s="87"/>
    </row>
    <row r="168" spans="1:6" x14ac:dyDescent="0.25">
      <c r="B168" s="88" t="s">
        <v>133</v>
      </c>
      <c r="C168" s="88"/>
      <c r="D168" s="88" t="s">
        <v>134</v>
      </c>
      <c r="E168" s="88"/>
    </row>
  </sheetData>
  <mergeCells count="5">
    <mergeCell ref="B1:F1"/>
    <mergeCell ref="B163:E163"/>
    <mergeCell ref="A165:F165"/>
    <mergeCell ref="B2:F2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4" manualBreakCount="4">
    <brk id="48" max="16383" man="1"/>
    <brk id="79" max="16383" man="1"/>
    <brk id="10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11" sqref="B11"/>
    </sheetView>
  </sheetViews>
  <sheetFormatPr baseColWidth="10" defaultRowHeight="15" x14ac:dyDescent="0.25"/>
  <cols>
    <col min="1" max="1" width="5.28515625" customWidth="1"/>
    <col min="2" max="2" width="34.140625" customWidth="1"/>
    <col min="4" max="4" width="7.42578125" customWidth="1"/>
    <col min="5" max="24" width="5.7109375" customWidth="1"/>
  </cols>
  <sheetData>
    <row r="1" spans="1:24" ht="18" customHeight="1" x14ac:dyDescent="0.25">
      <c r="A1" t="s">
        <v>169</v>
      </c>
    </row>
    <row r="2" spans="1:24" ht="16.899999999999999" customHeight="1" x14ac:dyDescent="0.25">
      <c r="A2" s="178" t="s">
        <v>136</v>
      </c>
      <c r="B2" s="179"/>
      <c r="C2" s="179"/>
      <c r="D2" s="89"/>
    </row>
    <row r="3" spans="1:24" ht="14.45" customHeight="1" x14ac:dyDescent="0.3">
      <c r="A3" s="171"/>
      <c r="B3" s="186" t="str">
        <f>'Comp. y Presup.'!B2</f>
        <v>OBRA: Ampliación Unidad de Salud Familiar-PASO CORREO</v>
      </c>
      <c r="C3" s="186"/>
      <c r="D3" s="186"/>
      <c r="E3" s="186"/>
      <c r="F3" s="186"/>
    </row>
    <row r="4" spans="1:24" ht="15.75" thickBot="1" x14ac:dyDescent="0.3"/>
    <row r="5" spans="1:24" ht="15.75" thickBot="1" x14ac:dyDescent="0.3">
      <c r="E5" s="180" t="s">
        <v>136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2"/>
    </row>
    <row r="6" spans="1:24" ht="19.5" thickBot="1" x14ac:dyDescent="0.35">
      <c r="A6" s="90"/>
      <c r="B6" s="90"/>
      <c r="C6" s="91"/>
      <c r="D6" s="92"/>
      <c r="E6" s="183" t="s">
        <v>137</v>
      </c>
      <c r="F6" s="184"/>
      <c r="G6" s="184"/>
      <c r="H6" s="185"/>
      <c r="I6" s="183" t="s">
        <v>138</v>
      </c>
      <c r="J6" s="184"/>
      <c r="K6" s="184"/>
      <c r="L6" s="185"/>
      <c r="M6" s="183" t="s">
        <v>139</v>
      </c>
      <c r="N6" s="184"/>
      <c r="O6" s="184"/>
      <c r="P6" s="185"/>
      <c r="Q6" s="183" t="s">
        <v>140</v>
      </c>
      <c r="R6" s="184"/>
      <c r="S6" s="184"/>
      <c r="T6" s="185"/>
      <c r="U6" s="183" t="s">
        <v>141</v>
      </c>
      <c r="V6" s="184"/>
      <c r="W6" s="184"/>
      <c r="X6" s="185"/>
    </row>
    <row r="7" spans="1:24" ht="19.5" thickBot="1" x14ac:dyDescent="0.35">
      <c r="A7" s="40" t="s">
        <v>40</v>
      </c>
      <c r="B7" s="93" t="s">
        <v>41</v>
      </c>
      <c r="C7" s="40" t="s">
        <v>142</v>
      </c>
      <c r="D7" s="94" t="s">
        <v>143</v>
      </c>
      <c r="E7" s="95" t="s">
        <v>144</v>
      </c>
      <c r="F7" s="96" t="s">
        <v>145</v>
      </c>
      <c r="G7" s="96" t="s">
        <v>146</v>
      </c>
      <c r="H7" s="97" t="s">
        <v>147</v>
      </c>
      <c r="I7" s="98" t="s">
        <v>148</v>
      </c>
      <c r="J7" s="99" t="s">
        <v>149</v>
      </c>
      <c r="K7" s="99" t="s">
        <v>150</v>
      </c>
      <c r="L7" s="100" t="s">
        <v>151</v>
      </c>
      <c r="M7" s="98" t="s">
        <v>152</v>
      </c>
      <c r="N7" s="99" t="s">
        <v>153</v>
      </c>
      <c r="O7" s="99" t="s">
        <v>154</v>
      </c>
      <c r="P7" s="100" t="s">
        <v>155</v>
      </c>
      <c r="Q7" s="101" t="s">
        <v>156</v>
      </c>
      <c r="R7" s="96" t="s">
        <v>157</v>
      </c>
      <c r="S7" s="96" t="s">
        <v>158</v>
      </c>
      <c r="T7" s="97" t="s">
        <v>159</v>
      </c>
      <c r="U7" s="102" t="s">
        <v>160</v>
      </c>
      <c r="V7" s="103" t="s">
        <v>161</v>
      </c>
      <c r="W7" s="103" t="s">
        <v>162</v>
      </c>
      <c r="X7" s="104" t="s">
        <v>163</v>
      </c>
    </row>
    <row r="8" spans="1:24" x14ac:dyDescent="0.25">
      <c r="A8" s="105">
        <v>1</v>
      </c>
      <c r="B8" s="106" t="s">
        <v>17</v>
      </c>
      <c r="C8" s="107">
        <f>'Comp. y Presup.'!$F$9</f>
        <v>0</v>
      </c>
      <c r="D8" s="108" t="e">
        <f>+C8*100/C$32</f>
        <v>#DIV/0!</v>
      </c>
      <c r="E8" s="109">
        <f>+$C$8*(1)</f>
        <v>0</v>
      </c>
      <c r="F8" s="110"/>
      <c r="G8" s="111"/>
      <c r="H8" s="112"/>
      <c r="I8" s="113"/>
      <c r="J8" s="114"/>
      <c r="K8" s="114"/>
      <c r="L8" s="115"/>
      <c r="M8" s="113"/>
      <c r="N8" s="114"/>
      <c r="O8" s="114"/>
      <c r="P8" s="115"/>
      <c r="Q8" s="116"/>
      <c r="R8" s="117"/>
      <c r="S8" s="117"/>
      <c r="T8" s="112"/>
      <c r="U8" s="116"/>
      <c r="V8" s="117"/>
      <c r="W8" s="117"/>
      <c r="X8" s="112"/>
    </row>
    <row r="9" spans="1:24" x14ac:dyDescent="0.25">
      <c r="A9" s="105">
        <v>2</v>
      </c>
      <c r="B9" s="106" t="s">
        <v>46</v>
      </c>
      <c r="C9" s="118">
        <f>'Comp. y Presup.'!$F$13</f>
        <v>0</v>
      </c>
      <c r="D9" s="119" t="e">
        <f t="shared" ref="D9:D31" si="0">+C9*100/C$32</f>
        <v>#DIV/0!</v>
      </c>
      <c r="E9" s="120">
        <f>+$C$9*(1/2)</f>
        <v>0</v>
      </c>
      <c r="F9" s="121">
        <f>+$C$9*(1/2)</f>
        <v>0</v>
      </c>
      <c r="G9" s="122"/>
      <c r="H9" s="123"/>
      <c r="I9" s="124"/>
      <c r="J9" s="125"/>
      <c r="K9" s="114"/>
      <c r="L9" s="115"/>
      <c r="M9" s="126"/>
      <c r="N9" s="114"/>
      <c r="O9" s="114"/>
      <c r="P9" s="115"/>
      <c r="Q9" s="113"/>
      <c r="R9" s="114"/>
      <c r="S9" s="114"/>
      <c r="T9" s="115"/>
      <c r="U9" s="113"/>
      <c r="V9" s="114"/>
      <c r="W9" s="114"/>
      <c r="X9" s="115"/>
    </row>
    <row r="10" spans="1:24" x14ac:dyDescent="0.25">
      <c r="A10" s="105">
        <v>3</v>
      </c>
      <c r="B10" s="106" t="s">
        <v>47</v>
      </c>
      <c r="C10" s="127">
        <f>'Comp. y Presup.'!$F$16</f>
        <v>0</v>
      </c>
      <c r="D10" s="128" t="e">
        <f t="shared" si="0"/>
        <v>#DIV/0!</v>
      </c>
      <c r="E10" s="113"/>
      <c r="F10" s="114"/>
      <c r="G10" s="121">
        <f>+$C$10*(1/2)</f>
        <v>0</v>
      </c>
      <c r="H10" s="129">
        <f>+$C$10*(1/2)</f>
        <v>0</v>
      </c>
      <c r="I10" s="124"/>
      <c r="J10" s="114"/>
      <c r="K10" s="114"/>
      <c r="L10" s="115"/>
      <c r="M10" s="113"/>
      <c r="N10" s="122"/>
      <c r="O10" s="114"/>
      <c r="P10" s="115"/>
      <c r="Q10" s="113"/>
      <c r="R10" s="114"/>
      <c r="S10" s="114"/>
      <c r="T10" s="115"/>
      <c r="U10" s="113"/>
      <c r="V10" s="114"/>
      <c r="W10" s="114"/>
      <c r="X10" s="115"/>
    </row>
    <row r="11" spans="1:24" x14ac:dyDescent="0.25">
      <c r="A11" s="105">
        <v>4</v>
      </c>
      <c r="B11" s="106" t="s">
        <v>114</v>
      </c>
      <c r="C11" s="127">
        <f>'Comp. y Presup.'!$F$23</f>
        <v>0</v>
      </c>
      <c r="D11" s="128" t="e">
        <f t="shared" si="0"/>
        <v>#DIV/0!</v>
      </c>
      <c r="E11" s="113"/>
      <c r="F11" s="114"/>
      <c r="G11" s="114"/>
      <c r="H11" s="129">
        <f>+$C$11*(1/3)</f>
        <v>0</v>
      </c>
      <c r="I11" s="120">
        <f t="shared" ref="I11:J11" si="1">+$C$11*(1/3)</f>
        <v>0</v>
      </c>
      <c r="J11" s="121">
        <f t="shared" si="1"/>
        <v>0</v>
      </c>
      <c r="K11" s="130"/>
      <c r="L11" s="123"/>
      <c r="M11" s="126"/>
      <c r="N11" s="122"/>
      <c r="O11" s="130"/>
      <c r="P11" s="115"/>
      <c r="Q11" s="113"/>
      <c r="R11" s="114"/>
      <c r="S11" s="114"/>
      <c r="T11" s="115"/>
      <c r="U11" s="113"/>
      <c r="V11" s="114"/>
      <c r="W11" s="114"/>
      <c r="X11" s="115"/>
    </row>
    <row r="12" spans="1:24" x14ac:dyDescent="0.25">
      <c r="A12" s="105">
        <v>5</v>
      </c>
      <c r="B12" s="131" t="s">
        <v>164</v>
      </c>
      <c r="C12" s="132">
        <f>'Comp. y Presup.'!$F$29</f>
        <v>0</v>
      </c>
      <c r="D12" s="133" t="e">
        <f t="shared" si="0"/>
        <v>#DIV/0!</v>
      </c>
      <c r="E12" s="113"/>
      <c r="F12" s="114"/>
      <c r="G12" s="114"/>
      <c r="H12" s="115"/>
      <c r="I12" s="113"/>
      <c r="J12" s="121">
        <f>+$C$12*0.25</f>
        <v>0</v>
      </c>
      <c r="K12" s="121">
        <f t="shared" ref="K12:M12" si="2">+$C$12*0.25</f>
        <v>0</v>
      </c>
      <c r="L12" s="129">
        <f t="shared" si="2"/>
        <v>0</v>
      </c>
      <c r="M12" s="120">
        <f t="shared" si="2"/>
        <v>0</v>
      </c>
      <c r="N12" s="130"/>
      <c r="O12" s="130"/>
      <c r="P12" s="115"/>
      <c r="Q12" s="113"/>
      <c r="R12" s="114"/>
      <c r="S12" s="114"/>
      <c r="T12" s="115"/>
      <c r="U12" s="113"/>
      <c r="V12" s="114"/>
      <c r="W12" s="114"/>
      <c r="X12" s="115"/>
    </row>
    <row r="13" spans="1:24" x14ac:dyDescent="0.25">
      <c r="A13" s="105">
        <v>6</v>
      </c>
      <c r="B13" s="134" t="s">
        <v>49</v>
      </c>
      <c r="C13" s="132">
        <f>'Comp. y Presup.'!$F$33</f>
        <v>0</v>
      </c>
      <c r="D13" s="133" t="e">
        <f t="shared" si="0"/>
        <v>#DIV/0!</v>
      </c>
      <c r="E13" s="113"/>
      <c r="F13" s="114"/>
      <c r="G13" s="114"/>
      <c r="H13" s="115"/>
      <c r="I13" s="113"/>
      <c r="J13" s="121">
        <f>+$C$13*(1/2)</f>
        <v>0</v>
      </c>
      <c r="K13" s="121">
        <f>+$C$13*(1/2)</f>
        <v>0</v>
      </c>
      <c r="L13" s="135"/>
      <c r="M13" s="126"/>
      <c r="N13" s="122"/>
      <c r="O13" s="122"/>
      <c r="P13" s="115"/>
      <c r="Q13" s="113"/>
      <c r="R13" s="114"/>
      <c r="S13" s="114"/>
      <c r="T13" s="115"/>
      <c r="U13" s="113"/>
      <c r="V13" s="114"/>
      <c r="W13" s="114"/>
      <c r="X13" s="115"/>
    </row>
    <row r="14" spans="1:24" x14ac:dyDescent="0.25">
      <c r="A14" s="105">
        <v>7</v>
      </c>
      <c r="B14" s="136" t="s">
        <v>50</v>
      </c>
      <c r="C14" s="132">
        <f>'Comp. y Presup.'!$F$36</f>
        <v>0</v>
      </c>
      <c r="D14" s="133" t="e">
        <f t="shared" si="0"/>
        <v>#DIV/0!</v>
      </c>
      <c r="E14" s="113"/>
      <c r="F14" s="114"/>
      <c r="G14" s="114"/>
      <c r="H14" s="115"/>
      <c r="I14" s="113"/>
      <c r="J14" s="114"/>
      <c r="K14" s="114"/>
      <c r="L14" s="115"/>
      <c r="M14" s="120">
        <f>+$C$14*(1/3)</f>
        <v>0</v>
      </c>
      <c r="N14" s="121">
        <f>+$C$14*(1/3)</f>
        <v>0</v>
      </c>
      <c r="O14" s="121">
        <f>+$C$14*(1/3)</f>
        <v>0</v>
      </c>
      <c r="P14" s="137"/>
      <c r="Q14" s="138"/>
      <c r="R14" s="130"/>
      <c r="S14" s="114"/>
      <c r="T14" s="115"/>
      <c r="U14" s="113"/>
      <c r="V14" s="114"/>
      <c r="W14" s="114"/>
      <c r="X14" s="115"/>
    </row>
    <row r="15" spans="1:24" x14ac:dyDescent="0.25">
      <c r="A15" s="105">
        <v>8</v>
      </c>
      <c r="B15" s="136" t="s">
        <v>51</v>
      </c>
      <c r="C15" s="132">
        <f>'Comp. y Presup.'!$F$40</f>
        <v>0</v>
      </c>
      <c r="D15" s="133" t="e">
        <f t="shared" si="0"/>
        <v>#DIV/0!</v>
      </c>
      <c r="E15" s="113"/>
      <c r="F15" s="114"/>
      <c r="G15" s="114"/>
      <c r="H15" s="115"/>
      <c r="I15" s="113"/>
      <c r="J15" s="114"/>
      <c r="K15" s="114"/>
      <c r="L15" s="115"/>
      <c r="M15" s="124"/>
      <c r="N15" s="121">
        <f>+$C$15*(1/3)</f>
        <v>0</v>
      </c>
      <c r="O15" s="121">
        <f t="shared" ref="O15:P15" si="3">+$C$15*(1/3)</f>
        <v>0</v>
      </c>
      <c r="P15" s="129">
        <f t="shared" si="3"/>
        <v>0</v>
      </c>
      <c r="Q15" s="138"/>
      <c r="R15" s="130"/>
      <c r="S15" s="114"/>
      <c r="T15" s="115"/>
      <c r="U15" s="113"/>
      <c r="V15" s="114"/>
      <c r="W15" s="114"/>
      <c r="X15" s="115"/>
    </row>
    <row r="16" spans="1:24" x14ac:dyDescent="0.25">
      <c r="A16" s="105">
        <v>9</v>
      </c>
      <c r="B16" s="136" t="s">
        <v>52</v>
      </c>
      <c r="C16" s="132">
        <f>'Comp. y Presup.'!$F$43</f>
        <v>0</v>
      </c>
      <c r="D16" s="133" t="e">
        <f t="shared" si="0"/>
        <v>#DIV/0!</v>
      </c>
      <c r="E16" s="113"/>
      <c r="F16" s="114"/>
      <c r="G16" s="114"/>
      <c r="H16" s="115"/>
      <c r="I16" s="113"/>
      <c r="J16" s="114"/>
      <c r="K16" s="139"/>
      <c r="L16" s="123"/>
      <c r="M16" s="124"/>
      <c r="N16" s="139"/>
      <c r="O16" s="121">
        <f>+$C$16*(1/3)</f>
        <v>0</v>
      </c>
      <c r="P16" s="129">
        <f t="shared" ref="P16:Q16" si="4">+$C$16*(1/3)</f>
        <v>0</v>
      </c>
      <c r="Q16" s="120">
        <f t="shared" si="4"/>
        <v>0</v>
      </c>
      <c r="R16" s="114"/>
      <c r="S16" s="114"/>
      <c r="T16" s="115"/>
      <c r="U16" s="113"/>
      <c r="V16" s="114"/>
      <c r="W16" s="114"/>
      <c r="X16" s="115"/>
    </row>
    <row r="17" spans="1:25" x14ac:dyDescent="0.25">
      <c r="A17" s="105">
        <v>10</v>
      </c>
      <c r="B17" s="136" t="s">
        <v>53</v>
      </c>
      <c r="C17" s="132">
        <f>'Comp. y Presup.'!$F$48</f>
        <v>0</v>
      </c>
      <c r="D17" s="133" t="e">
        <f t="shared" si="0"/>
        <v>#DIV/0!</v>
      </c>
      <c r="E17" s="113"/>
      <c r="F17" s="114"/>
      <c r="G17" s="114"/>
      <c r="H17" s="115"/>
      <c r="I17" s="113"/>
      <c r="J17" s="114"/>
      <c r="K17" s="114"/>
      <c r="L17" s="123"/>
      <c r="M17" s="124"/>
      <c r="N17" s="114"/>
      <c r="O17" s="114"/>
      <c r="P17" s="129">
        <f>+$C$17*(1/3)</f>
        <v>0</v>
      </c>
      <c r="Q17" s="120">
        <f t="shared" ref="Q17:R17" si="5">+$C$17*(1/3)</f>
        <v>0</v>
      </c>
      <c r="R17" s="121">
        <f t="shared" si="5"/>
        <v>0</v>
      </c>
      <c r="S17" s="130"/>
      <c r="T17" s="137"/>
      <c r="U17" s="113"/>
      <c r="V17" s="114"/>
      <c r="W17" s="114"/>
      <c r="X17" s="115"/>
    </row>
    <row r="18" spans="1:25" x14ac:dyDescent="0.25">
      <c r="A18" s="105">
        <v>11</v>
      </c>
      <c r="B18" s="136" t="s">
        <v>23</v>
      </c>
      <c r="C18" s="132">
        <f>'Comp. y Presup.'!$F$51</f>
        <v>0</v>
      </c>
      <c r="D18" s="133" t="e">
        <f t="shared" si="0"/>
        <v>#DIV/0!</v>
      </c>
      <c r="E18" s="113"/>
      <c r="F18" s="114"/>
      <c r="G18" s="114"/>
      <c r="H18" s="115"/>
      <c r="I18" s="113"/>
      <c r="J18" s="114"/>
      <c r="K18" s="114"/>
      <c r="L18" s="115"/>
      <c r="M18" s="113"/>
      <c r="N18" s="114"/>
      <c r="O18" s="114"/>
      <c r="P18" s="115"/>
      <c r="Q18" s="113"/>
      <c r="R18" s="121">
        <f>+$C$18*0.5</f>
        <v>0</v>
      </c>
      <c r="S18" s="121">
        <f>+$C$18*0.5</f>
        <v>0</v>
      </c>
      <c r="T18" s="137"/>
      <c r="U18" s="138"/>
      <c r="V18" s="114"/>
      <c r="W18" s="114"/>
      <c r="X18" s="115"/>
    </row>
    <row r="19" spans="1:25" x14ac:dyDescent="0.25">
      <c r="A19" s="105">
        <v>12</v>
      </c>
      <c r="B19" s="136" t="s">
        <v>54</v>
      </c>
      <c r="C19" s="132">
        <f>'Comp. y Presup.'!$F$55</f>
        <v>0</v>
      </c>
      <c r="D19" s="133" t="e">
        <f t="shared" si="0"/>
        <v>#DIV/0!</v>
      </c>
      <c r="E19" s="113"/>
      <c r="F19" s="114"/>
      <c r="G19" s="114"/>
      <c r="H19" s="115"/>
      <c r="I19" s="113"/>
      <c r="J19" s="114"/>
      <c r="K19" s="114"/>
      <c r="L19" s="115"/>
      <c r="M19" s="113"/>
      <c r="N19" s="114"/>
      <c r="O19" s="114"/>
      <c r="P19" s="115"/>
      <c r="Q19" s="113"/>
      <c r="R19" s="121">
        <f>+$C$19*(1)</f>
        <v>0</v>
      </c>
      <c r="S19" s="122"/>
      <c r="T19" s="135"/>
      <c r="U19" s="138"/>
      <c r="V19" s="130"/>
      <c r="W19" s="114"/>
      <c r="X19" s="115"/>
    </row>
    <row r="20" spans="1:25" x14ac:dyDescent="0.25">
      <c r="A20" s="105">
        <v>13</v>
      </c>
      <c r="B20" s="136" t="s">
        <v>100</v>
      </c>
      <c r="C20" s="132">
        <f>'Comp. y Presup.'!$F$58</f>
        <v>0</v>
      </c>
      <c r="D20" s="133" t="e">
        <f t="shared" si="0"/>
        <v>#DIV/0!</v>
      </c>
      <c r="E20" s="113"/>
      <c r="F20" s="114"/>
      <c r="G20" s="114"/>
      <c r="H20" s="115"/>
      <c r="I20" s="113"/>
      <c r="J20" s="114"/>
      <c r="K20" s="114"/>
      <c r="L20" s="115"/>
      <c r="M20" s="113"/>
      <c r="N20" s="114"/>
      <c r="O20" s="114"/>
      <c r="P20" s="115"/>
      <c r="Q20" s="113"/>
      <c r="R20" s="114"/>
      <c r="S20" s="121">
        <f>+$C$20*(1)</f>
        <v>0</v>
      </c>
      <c r="T20" s="135"/>
      <c r="U20" s="126"/>
      <c r="V20" s="114"/>
      <c r="W20" s="114"/>
      <c r="X20" s="137"/>
    </row>
    <row r="21" spans="1:25" x14ac:dyDescent="0.25">
      <c r="A21" s="105">
        <v>14</v>
      </c>
      <c r="B21" s="136" t="s">
        <v>55</v>
      </c>
      <c r="C21" s="132">
        <f>'Comp. y Presup.'!$F$63</f>
        <v>0</v>
      </c>
      <c r="D21" s="133" t="e">
        <f t="shared" si="0"/>
        <v>#DIV/0!</v>
      </c>
      <c r="E21" s="113"/>
      <c r="F21" s="114"/>
      <c r="G21" s="114"/>
      <c r="H21" s="115"/>
      <c r="I21" s="113"/>
      <c r="J21" s="114"/>
      <c r="K21" s="114"/>
      <c r="L21" s="115"/>
      <c r="M21" s="113"/>
      <c r="N21" s="122"/>
      <c r="O21" s="114"/>
      <c r="P21" s="115"/>
      <c r="Q21" s="113"/>
      <c r="R21" s="121">
        <f>+$C$21*0.5</f>
        <v>0</v>
      </c>
      <c r="S21" s="121">
        <f>+$C$21*0.5</f>
        <v>0</v>
      </c>
      <c r="T21" s="135"/>
      <c r="U21" s="113"/>
      <c r="V21" s="130"/>
      <c r="W21" s="130"/>
      <c r="X21" s="115"/>
    </row>
    <row r="22" spans="1:25" x14ac:dyDescent="0.25">
      <c r="A22" s="105">
        <v>16</v>
      </c>
      <c r="B22" s="136" t="s">
        <v>165</v>
      </c>
      <c r="C22" s="140">
        <f>'Comp. y Presup.'!$F$69</f>
        <v>0</v>
      </c>
      <c r="D22" s="141" t="e">
        <f t="shared" si="0"/>
        <v>#DIV/0!</v>
      </c>
      <c r="E22" s="113"/>
      <c r="F22" s="114"/>
      <c r="G22" s="114"/>
      <c r="H22" s="115"/>
      <c r="I22" s="113"/>
      <c r="J22" s="114"/>
      <c r="K22" s="114"/>
      <c r="L22" s="115"/>
      <c r="M22" s="113"/>
      <c r="N22" s="114"/>
      <c r="O22" s="114"/>
      <c r="P22" s="115"/>
      <c r="Q22" s="113"/>
      <c r="R22" s="114"/>
      <c r="S22" s="121">
        <f>+$C$22*(1/3)</f>
        <v>0</v>
      </c>
      <c r="T22" s="129">
        <f>+$C$22*(1/3)</f>
        <v>0</v>
      </c>
      <c r="U22" s="113"/>
      <c r="V22" s="121">
        <f>+$C$22*(1/3)</f>
        <v>0</v>
      </c>
      <c r="W22" s="130"/>
      <c r="X22" s="137"/>
    </row>
    <row r="23" spans="1:25" x14ac:dyDescent="0.25">
      <c r="A23" s="105">
        <v>17</v>
      </c>
      <c r="B23" s="136" t="s">
        <v>57</v>
      </c>
      <c r="C23" s="132">
        <f>'Comp. y Presup.'!$F$79</f>
        <v>0</v>
      </c>
      <c r="D23" s="133" t="e">
        <f t="shared" si="0"/>
        <v>#DIV/0!</v>
      </c>
      <c r="E23" s="113"/>
      <c r="F23" s="114"/>
      <c r="G23" s="114"/>
      <c r="H23" s="115"/>
      <c r="I23" s="113"/>
      <c r="J23" s="114"/>
      <c r="K23" s="114"/>
      <c r="L23" s="115"/>
      <c r="M23" s="113"/>
      <c r="N23" s="114"/>
      <c r="O23" s="121">
        <f>+$C$23*(1/3)</f>
        <v>0</v>
      </c>
      <c r="P23" s="115"/>
      <c r="Q23" s="113"/>
      <c r="R23" s="114"/>
      <c r="S23" s="121">
        <f>+$C$23*(1/3)</f>
        <v>0</v>
      </c>
      <c r="T23" s="129">
        <f>+$C$23*(1/3)</f>
        <v>0</v>
      </c>
      <c r="U23" s="126"/>
      <c r="V23" s="114"/>
      <c r="W23" s="130"/>
      <c r="X23" s="137"/>
    </row>
    <row r="24" spans="1:25" x14ac:dyDescent="0.25">
      <c r="A24" s="105">
        <v>18</v>
      </c>
      <c r="B24" s="136" t="s">
        <v>61</v>
      </c>
      <c r="C24" s="132">
        <f>'Comp. y Presup.'!$F$88</f>
        <v>0</v>
      </c>
      <c r="D24" s="133" t="e">
        <f t="shared" si="0"/>
        <v>#DIV/0!</v>
      </c>
      <c r="E24" s="113"/>
      <c r="F24" s="114"/>
      <c r="G24" s="114"/>
      <c r="H24" s="115"/>
      <c r="I24" s="113"/>
      <c r="J24" s="114"/>
      <c r="K24" s="114"/>
      <c r="L24" s="115"/>
      <c r="M24" s="113"/>
      <c r="N24" s="121">
        <f>+$C$24*0.25</f>
        <v>0</v>
      </c>
      <c r="O24" s="121">
        <f>+$C$24*0.25</f>
        <v>0</v>
      </c>
      <c r="P24" s="129">
        <f>+$C$24*0.25</f>
        <v>0</v>
      </c>
      <c r="Q24" s="124"/>
      <c r="R24" s="130"/>
      <c r="S24" s="114"/>
      <c r="T24" s="115"/>
      <c r="U24" s="120">
        <f>+$C$24*0.25</f>
        <v>0</v>
      </c>
      <c r="V24" s="114"/>
      <c r="W24" s="114"/>
      <c r="X24" s="115"/>
    </row>
    <row r="25" spans="1:25" x14ac:dyDescent="0.25">
      <c r="A25" s="105">
        <v>19</v>
      </c>
      <c r="B25" s="136" t="s">
        <v>62</v>
      </c>
      <c r="C25" s="132">
        <f>'Comp. y Presup.'!$F$103</f>
        <v>0</v>
      </c>
      <c r="D25" s="133" t="e">
        <f t="shared" si="0"/>
        <v>#DIV/0!</v>
      </c>
      <c r="E25" s="113"/>
      <c r="F25" s="114"/>
      <c r="G25" s="114"/>
      <c r="H25" s="115"/>
      <c r="I25" s="113"/>
      <c r="J25" s="114"/>
      <c r="K25" s="114"/>
      <c r="L25" s="115"/>
      <c r="M25" s="126"/>
      <c r="N25" s="122"/>
      <c r="O25" s="122"/>
      <c r="P25" s="137"/>
      <c r="Q25" s="138"/>
      <c r="R25" s="139"/>
      <c r="S25" s="114"/>
      <c r="T25" s="129">
        <f>+$C$25*0.5</f>
        <v>0</v>
      </c>
      <c r="U25" s="120">
        <f>+$C$25*0.5</f>
        <v>0</v>
      </c>
      <c r="V25" s="114"/>
      <c r="W25" s="114"/>
      <c r="X25" s="115"/>
    </row>
    <row r="26" spans="1:25" x14ac:dyDescent="0.25">
      <c r="A26" s="105">
        <v>20</v>
      </c>
      <c r="B26" s="136" t="s">
        <v>63</v>
      </c>
      <c r="C26" s="132">
        <f>'Comp. y Presup.'!$F$108</f>
        <v>0</v>
      </c>
      <c r="D26" s="133" t="e">
        <f t="shared" si="0"/>
        <v>#DIV/0!</v>
      </c>
      <c r="E26" s="124"/>
      <c r="F26" s="139"/>
      <c r="G26" s="139"/>
      <c r="H26" s="123"/>
      <c r="I26" s="124"/>
      <c r="J26" s="139"/>
      <c r="K26" s="139"/>
      <c r="L26" s="123"/>
      <c r="M26" s="124"/>
      <c r="N26" s="139"/>
      <c r="O26" s="121">
        <f>+$C$26*0.5</f>
        <v>0</v>
      </c>
      <c r="P26" s="123"/>
      <c r="Q26" s="124"/>
      <c r="R26" s="139"/>
      <c r="S26" s="139"/>
      <c r="T26" s="135"/>
      <c r="U26" s="126"/>
      <c r="V26" s="139"/>
      <c r="W26" s="121">
        <f>+$C$26*0.5</f>
        <v>0</v>
      </c>
      <c r="X26" s="123"/>
    </row>
    <row r="27" spans="1:25" x14ac:dyDescent="0.25">
      <c r="A27" s="105">
        <v>21</v>
      </c>
      <c r="B27" s="136" t="s">
        <v>64</v>
      </c>
      <c r="C27" s="142">
        <f>'Comp. y Presup.'!$F$127</f>
        <v>0</v>
      </c>
      <c r="D27" s="143" t="e">
        <f t="shared" si="0"/>
        <v>#DIV/0!</v>
      </c>
      <c r="E27" s="113"/>
      <c r="F27" s="114"/>
      <c r="G27" s="114"/>
      <c r="H27" s="115"/>
      <c r="I27" s="113"/>
      <c r="J27" s="114"/>
      <c r="K27" s="114"/>
      <c r="L27" s="115"/>
      <c r="M27" s="113"/>
      <c r="N27" s="121">
        <f>+$C$27*0.25</f>
        <v>0</v>
      </c>
      <c r="O27" s="121">
        <f>+$C$27*0.25</f>
        <v>0</v>
      </c>
      <c r="P27" s="115"/>
      <c r="Q27" s="113"/>
      <c r="R27" s="114"/>
      <c r="S27" s="130"/>
      <c r="T27" s="115"/>
      <c r="U27" s="113"/>
      <c r="V27" s="121">
        <f t="shared" ref="V27:W27" si="6">+$C$27*0.25</f>
        <v>0</v>
      </c>
      <c r="W27" s="121">
        <f t="shared" si="6"/>
        <v>0</v>
      </c>
      <c r="X27" s="115"/>
    </row>
    <row r="28" spans="1:25" x14ac:dyDescent="0.25">
      <c r="A28" s="144">
        <v>22</v>
      </c>
      <c r="B28" s="145" t="s">
        <v>166</v>
      </c>
      <c r="C28" s="146">
        <f>'Comp. y Presup.'!$F$138</f>
        <v>0</v>
      </c>
      <c r="D28" s="147" t="e">
        <f t="shared" si="0"/>
        <v>#DIV/0!</v>
      </c>
      <c r="E28" s="113"/>
      <c r="F28" s="114"/>
      <c r="G28" s="114"/>
      <c r="H28" s="115"/>
      <c r="I28" s="113"/>
      <c r="J28" s="114"/>
      <c r="K28" s="114"/>
      <c r="L28" s="115"/>
      <c r="M28" s="126"/>
      <c r="N28" s="122"/>
      <c r="O28" s="122"/>
      <c r="P28" s="137"/>
      <c r="Q28" s="138"/>
      <c r="R28" s="139"/>
      <c r="S28" s="114"/>
      <c r="T28" s="115"/>
      <c r="U28" s="126"/>
      <c r="V28" s="114"/>
      <c r="W28" s="121">
        <f>+$C$28*(1)</f>
        <v>0</v>
      </c>
      <c r="X28" s="115"/>
    </row>
    <row r="29" spans="1:25" x14ac:dyDescent="0.25">
      <c r="A29" s="144">
        <v>23</v>
      </c>
      <c r="B29" s="136" t="s">
        <v>75</v>
      </c>
      <c r="C29" s="118">
        <f>'Comp. y Presup.'!$F$147</f>
        <v>0</v>
      </c>
      <c r="D29" s="119" t="e">
        <f t="shared" si="0"/>
        <v>#DIV/0!</v>
      </c>
      <c r="E29" s="113"/>
      <c r="F29" s="114"/>
      <c r="G29" s="114"/>
      <c r="H29" s="115"/>
      <c r="I29" s="113"/>
      <c r="J29" s="114"/>
      <c r="K29" s="114"/>
      <c r="L29" s="115"/>
      <c r="M29" s="113"/>
      <c r="N29" s="114"/>
      <c r="O29" s="114"/>
      <c r="P29" s="123"/>
      <c r="Q29" s="124"/>
      <c r="R29" s="139"/>
      <c r="S29" s="114"/>
      <c r="T29" s="115"/>
      <c r="U29" s="120">
        <f t="shared" ref="U29:V29" si="7">+$C$29*(1/3)</f>
        <v>0</v>
      </c>
      <c r="V29" s="121">
        <f t="shared" si="7"/>
        <v>0</v>
      </c>
      <c r="W29" s="121">
        <f>+$C$29*(1/3)</f>
        <v>0</v>
      </c>
      <c r="X29" s="115"/>
    </row>
    <row r="30" spans="1:25" x14ac:dyDescent="0.25">
      <c r="A30" s="144">
        <v>24</v>
      </c>
      <c r="B30" s="136" t="s">
        <v>14</v>
      </c>
      <c r="C30" s="118">
        <f>'Comp. y Presup.'!$F$157</f>
        <v>0</v>
      </c>
      <c r="D30" s="119" t="e">
        <f t="shared" si="0"/>
        <v>#DIV/0!</v>
      </c>
      <c r="E30" s="113"/>
      <c r="F30" s="114"/>
      <c r="G30" s="114"/>
      <c r="H30" s="115"/>
      <c r="I30" s="113"/>
      <c r="J30" s="114"/>
      <c r="K30" s="114"/>
      <c r="L30" s="115"/>
      <c r="M30" s="113"/>
      <c r="N30" s="114"/>
      <c r="O30" s="114"/>
      <c r="P30" s="115"/>
      <c r="Q30" s="113"/>
      <c r="R30" s="121">
        <f>+$C$30/6</f>
        <v>0</v>
      </c>
      <c r="S30" s="121">
        <f t="shared" ref="S30:W30" si="8">+$C$30/6</f>
        <v>0</v>
      </c>
      <c r="T30" s="129">
        <f t="shared" si="8"/>
        <v>0</v>
      </c>
      <c r="U30" s="120">
        <f t="shared" si="8"/>
        <v>0</v>
      </c>
      <c r="V30" s="121">
        <f t="shared" si="8"/>
        <v>0</v>
      </c>
      <c r="W30" s="121">
        <f t="shared" si="8"/>
        <v>0</v>
      </c>
      <c r="X30" s="137"/>
    </row>
    <row r="31" spans="1:25" ht="15.75" thickBot="1" x14ac:dyDescent="0.3">
      <c r="A31" s="144">
        <v>25</v>
      </c>
      <c r="B31" s="148" t="s">
        <v>76</v>
      </c>
      <c r="C31" s="149">
        <f>'Comp. y Presup.'!$F$161</f>
        <v>0</v>
      </c>
      <c r="D31" s="150" t="e">
        <f t="shared" si="0"/>
        <v>#DIV/0!</v>
      </c>
      <c r="E31" s="151"/>
      <c r="F31" s="152"/>
      <c r="G31" s="152"/>
      <c r="H31" s="153"/>
      <c r="I31" s="151"/>
      <c r="J31" s="152"/>
      <c r="K31" s="152"/>
      <c r="L31" s="153"/>
      <c r="M31" s="151"/>
      <c r="N31" s="152"/>
      <c r="O31" s="152"/>
      <c r="P31" s="153"/>
      <c r="Q31" s="151"/>
      <c r="R31" s="154"/>
      <c r="S31" s="154"/>
      <c r="T31" s="155"/>
      <c r="U31" s="156"/>
      <c r="V31" s="154"/>
      <c r="W31" s="154"/>
      <c r="X31" s="157">
        <f>+$C$31*1</f>
        <v>0</v>
      </c>
    </row>
    <row r="32" spans="1:25" ht="15.75" thickBot="1" x14ac:dyDescent="0.3">
      <c r="A32" s="158"/>
      <c r="B32" s="158"/>
      <c r="C32" s="159">
        <f t="shared" ref="C32:X32" si="9">SUM(C8:C31)</f>
        <v>0</v>
      </c>
      <c r="D32" s="160" t="e">
        <f t="shared" si="9"/>
        <v>#DIV/0!</v>
      </c>
      <c r="E32" s="116">
        <f t="shared" si="9"/>
        <v>0</v>
      </c>
      <c r="F32" s="117">
        <f t="shared" si="9"/>
        <v>0</v>
      </c>
      <c r="G32" s="117">
        <f t="shared" si="9"/>
        <v>0</v>
      </c>
      <c r="H32" s="117">
        <f t="shared" si="9"/>
        <v>0</v>
      </c>
      <c r="I32" s="117">
        <f t="shared" si="9"/>
        <v>0</v>
      </c>
      <c r="J32" s="117">
        <f t="shared" si="9"/>
        <v>0</v>
      </c>
      <c r="K32" s="117">
        <f t="shared" si="9"/>
        <v>0</v>
      </c>
      <c r="L32" s="117">
        <f t="shared" si="9"/>
        <v>0</v>
      </c>
      <c r="M32" s="117">
        <f t="shared" si="9"/>
        <v>0</v>
      </c>
      <c r="N32" s="117">
        <f t="shared" si="9"/>
        <v>0</v>
      </c>
      <c r="O32" s="117">
        <f t="shared" si="9"/>
        <v>0</v>
      </c>
      <c r="P32" s="117">
        <f t="shared" si="9"/>
        <v>0</v>
      </c>
      <c r="Q32" s="117">
        <f t="shared" si="9"/>
        <v>0</v>
      </c>
      <c r="R32" s="117">
        <f t="shared" si="9"/>
        <v>0</v>
      </c>
      <c r="S32" s="117">
        <f t="shared" si="9"/>
        <v>0</v>
      </c>
      <c r="T32" s="117">
        <f t="shared" si="9"/>
        <v>0</v>
      </c>
      <c r="U32" s="117">
        <f t="shared" si="9"/>
        <v>0</v>
      </c>
      <c r="V32" s="117">
        <f t="shared" si="9"/>
        <v>0</v>
      </c>
      <c r="W32" s="117">
        <f t="shared" si="9"/>
        <v>0</v>
      </c>
      <c r="X32" s="117">
        <f t="shared" si="9"/>
        <v>0</v>
      </c>
      <c r="Y32" s="168">
        <f>SUM(E32:X32)</f>
        <v>0</v>
      </c>
    </row>
    <row r="33" spans="3:25" ht="15.75" thickBot="1" x14ac:dyDescent="0.3">
      <c r="C33" s="161"/>
      <c r="D33" s="162"/>
      <c r="E33" s="163" t="e">
        <f t="shared" ref="E33:U33" si="10">+E32/$C$32</f>
        <v>#DIV/0!</v>
      </c>
      <c r="F33" s="164" t="e">
        <f t="shared" si="10"/>
        <v>#DIV/0!</v>
      </c>
      <c r="G33" s="164" t="e">
        <f t="shared" si="10"/>
        <v>#DIV/0!</v>
      </c>
      <c r="H33" s="164" t="e">
        <f t="shared" si="10"/>
        <v>#DIV/0!</v>
      </c>
      <c r="I33" s="164" t="e">
        <f t="shared" si="10"/>
        <v>#DIV/0!</v>
      </c>
      <c r="J33" s="164" t="e">
        <f t="shared" si="10"/>
        <v>#DIV/0!</v>
      </c>
      <c r="K33" s="164" t="e">
        <f t="shared" si="10"/>
        <v>#DIV/0!</v>
      </c>
      <c r="L33" s="164" t="e">
        <f t="shared" si="10"/>
        <v>#DIV/0!</v>
      </c>
      <c r="M33" s="164" t="e">
        <f t="shared" si="10"/>
        <v>#DIV/0!</v>
      </c>
      <c r="N33" s="164" t="e">
        <f t="shared" si="10"/>
        <v>#DIV/0!</v>
      </c>
      <c r="O33" s="164" t="e">
        <f t="shared" si="10"/>
        <v>#DIV/0!</v>
      </c>
      <c r="P33" s="164" t="e">
        <f t="shared" si="10"/>
        <v>#DIV/0!</v>
      </c>
      <c r="Q33" s="164" t="e">
        <f t="shared" si="10"/>
        <v>#DIV/0!</v>
      </c>
      <c r="R33" s="164" t="e">
        <f t="shared" si="10"/>
        <v>#DIV/0!</v>
      </c>
      <c r="S33" s="164" t="e">
        <f t="shared" si="10"/>
        <v>#DIV/0!</v>
      </c>
      <c r="T33" s="164" t="e">
        <f t="shared" si="10"/>
        <v>#DIV/0!</v>
      </c>
      <c r="U33" s="164" t="e">
        <f t="shared" si="10"/>
        <v>#DIV/0!</v>
      </c>
      <c r="V33" s="164" t="e">
        <f>+V32/$C$32</f>
        <v>#DIV/0!</v>
      </c>
      <c r="W33" s="164" t="e">
        <f t="shared" ref="W33:X33" si="11">+W32/$C$32</f>
        <v>#DIV/0!</v>
      </c>
      <c r="X33" s="164" t="e">
        <f t="shared" si="11"/>
        <v>#DIV/0!</v>
      </c>
      <c r="Y33" s="169" t="e">
        <f>SUM(E33:X33)</f>
        <v>#DIV/0!</v>
      </c>
    </row>
    <row r="34" spans="3:25" x14ac:dyDescent="0.25">
      <c r="C34" s="162"/>
      <c r="D34" s="162"/>
      <c r="E34" s="165" t="e">
        <f>+E33+D37</f>
        <v>#DIV/0!</v>
      </c>
      <c r="F34" s="166" t="e">
        <f>+F33+E34</f>
        <v>#DIV/0!</v>
      </c>
      <c r="G34" s="166" t="e">
        <f>+G33+F34</f>
        <v>#DIV/0!</v>
      </c>
      <c r="H34" s="166" t="e">
        <f>+H33+G34</f>
        <v>#DIV/0!</v>
      </c>
      <c r="I34" s="166" t="e">
        <f t="shared" ref="I34:X34" si="12">+I33+H34</f>
        <v>#DIV/0!</v>
      </c>
      <c r="J34" s="166" t="e">
        <f t="shared" si="12"/>
        <v>#DIV/0!</v>
      </c>
      <c r="K34" s="166" t="e">
        <f t="shared" si="12"/>
        <v>#DIV/0!</v>
      </c>
      <c r="L34" s="166" t="e">
        <f t="shared" si="12"/>
        <v>#DIV/0!</v>
      </c>
      <c r="M34" s="166" t="e">
        <f t="shared" si="12"/>
        <v>#DIV/0!</v>
      </c>
      <c r="N34" s="166" t="e">
        <f t="shared" si="12"/>
        <v>#DIV/0!</v>
      </c>
      <c r="O34" s="166" t="e">
        <f t="shared" si="12"/>
        <v>#DIV/0!</v>
      </c>
      <c r="P34" s="166" t="e">
        <f t="shared" si="12"/>
        <v>#DIV/0!</v>
      </c>
      <c r="Q34" s="166" t="e">
        <f t="shared" si="12"/>
        <v>#DIV/0!</v>
      </c>
      <c r="R34" s="166" t="e">
        <f t="shared" si="12"/>
        <v>#DIV/0!</v>
      </c>
      <c r="S34" s="166" t="e">
        <f t="shared" si="12"/>
        <v>#DIV/0!</v>
      </c>
      <c r="T34" s="166" t="e">
        <f t="shared" si="12"/>
        <v>#DIV/0!</v>
      </c>
      <c r="U34" s="167" t="e">
        <f t="shared" si="12"/>
        <v>#DIV/0!</v>
      </c>
      <c r="V34" s="167" t="e">
        <f t="shared" si="12"/>
        <v>#DIV/0!</v>
      </c>
      <c r="W34" s="167" t="e">
        <f t="shared" si="12"/>
        <v>#DIV/0!</v>
      </c>
      <c r="X34" s="167" t="e">
        <f t="shared" si="12"/>
        <v>#DIV/0!</v>
      </c>
    </row>
  </sheetData>
  <mergeCells count="8">
    <mergeCell ref="A2:C2"/>
    <mergeCell ref="E5:X5"/>
    <mergeCell ref="E6:H6"/>
    <mergeCell ref="I6:L6"/>
    <mergeCell ref="M6:P6"/>
    <mergeCell ref="Q6:T6"/>
    <mergeCell ref="U6:X6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Comp. y Presup.</vt:lpstr>
      <vt:lpstr>CRONOGRAMA</vt:lpstr>
      <vt:lpstr>'Comp. y Presup.'!Títulos_a_imprimir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DELL</cp:lastModifiedBy>
  <cp:lastPrinted>2021-06-25T16:06:35Z</cp:lastPrinted>
  <dcterms:created xsi:type="dcterms:W3CDTF">2021-02-13T23:22:23Z</dcterms:created>
  <dcterms:modified xsi:type="dcterms:W3CDTF">2021-06-25T16:07:01Z</dcterms:modified>
</cp:coreProperties>
</file>