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oei365-my.sharepoint.com/personal/richard_casis_oei_int/Documents/2021-2023/Compra de libros 2023/Evaluación/Proceso derivado/"/>
    </mc:Choice>
  </mc:AlternateContent>
  <xr:revisionPtr revIDLastSave="396" documentId="8_{B28D3AD0-31E3-433F-9DCD-A0C2A5E9E8E8}" xr6:coauthVersionLast="47" xr6:coauthVersionMax="47" xr10:uidLastSave="{2B34C619-65ED-4ABE-922F-5DFE7267DE28}"/>
  <bookViews>
    <workbookView xWindow="-120" yWindow="-120" windowWidth="20730" windowHeight="11040" tabRatio="833" activeTab="1" xr2:uid="{00000000-000D-0000-FFFF-FFFF00000000}"/>
  </bookViews>
  <sheets>
    <sheet name="Eval. Tca. Legal" sheetId="8" r:id="rId1"/>
    <sheet name="Eval. Total" sheetId="37" r:id="rId2"/>
    <sheet name="Adj. Total" sheetId="28" r:id="rId3"/>
    <sheet name="Adj. Parcial" sheetId="29" r:id="rId4"/>
    <sheet name="Sin adjudicar" sheetId="30" r:id="rId5"/>
    <sheet name="Buena pro total" sheetId="31" r:id="rId6"/>
    <sheet name="Carta B. Pro" sheetId="34" r:id="rId7"/>
    <sheet name="Sin Postor" sheetId="32" r:id="rId8"/>
  </sheets>
  <definedNames>
    <definedName name="_xlnm._FilterDatabase" localSheetId="3" hidden="1">'Adj. Parcial'!$C$5:$X$8</definedName>
    <definedName name="_xlnm._FilterDatabase" localSheetId="2" hidden="1">'Adj. Total'!$B$5:$X$36</definedName>
    <definedName name="_xlnm._FilterDatabase" localSheetId="5" hidden="1">'Buena pro total'!#REF!</definedName>
    <definedName name="_xlnm._FilterDatabase" localSheetId="6" hidden="1">'Carta B. Pro'!$C$5:$X$39</definedName>
    <definedName name="_xlnm._FilterDatabase" localSheetId="0" hidden="1">'Eval. Tca. Legal'!$B$8:$N$16</definedName>
    <definedName name="_xlnm._FilterDatabase" localSheetId="1" hidden="1">'Eval. Total'!$B$5:$X$85</definedName>
    <definedName name="_xlnm._FilterDatabase" localSheetId="4" hidden="1">'Sin adjudicar'!$C$5:$X$51</definedName>
    <definedName name="_xlnm._FilterDatabase" localSheetId="7" hidden="1">'Sin Postor'!$C$5:$X$51</definedName>
    <definedName name="BD">#REF!</definedName>
    <definedName name="P.U.MENOROFERTAD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1" i="32" l="1"/>
  <c r="H51" i="32"/>
  <c r="W50" i="32"/>
  <c r="W49" i="32"/>
  <c r="H49" i="32"/>
  <c r="W48" i="32"/>
  <c r="W47" i="32"/>
  <c r="H47" i="32"/>
  <c r="W46" i="32"/>
  <c r="W45" i="32"/>
  <c r="W44" i="32"/>
  <c r="H44" i="32"/>
  <c r="W43" i="32"/>
  <c r="H43" i="32"/>
  <c r="W42" i="32"/>
  <c r="H42" i="32"/>
  <c r="W41" i="32"/>
  <c r="W40" i="32"/>
  <c r="H40" i="32"/>
  <c r="W39" i="32"/>
  <c r="H39" i="32"/>
  <c r="W38" i="32"/>
  <c r="H38" i="32"/>
  <c r="W37" i="32"/>
  <c r="W36" i="32"/>
  <c r="W35" i="32"/>
  <c r="W34" i="32"/>
  <c r="H34" i="32"/>
  <c r="W33" i="32"/>
  <c r="H33" i="32"/>
  <c r="W32" i="32"/>
  <c r="H32" i="32"/>
  <c r="W31" i="32"/>
  <c r="W30" i="32"/>
  <c r="H30" i="32"/>
  <c r="W29" i="32"/>
  <c r="H29" i="32"/>
  <c r="W28" i="32"/>
  <c r="H28" i="32"/>
  <c r="W27" i="32"/>
  <c r="H27" i="32"/>
  <c r="W26" i="32"/>
  <c r="W25" i="32"/>
  <c r="W24" i="32"/>
  <c r="H24" i="32"/>
  <c r="W23" i="32"/>
  <c r="H23" i="32"/>
  <c r="W22" i="32"/>
  <c r="W21" i="32"/>
  <c r="H21" i="32"/>
  <c r="W20" i="32"/>
  <c r="H20" i="32"/>
  <c r="W19" i="32"/>
  <c r="H19" i="32"/>
  <c r="W18" i="32"/>
  <c r="H18" i="32"/>
  <c r="W17" i="32"/>
  <c r="H17" i="32"/>
  <c r="W16" i="32"/>
  <c r="H16" i="32"/>
  <c r="W15" i="32"/>
  <c r="H15" i="32"/>
  <c r="W14" i="32"/>
  <c r="W13" i="32"/>
  <c r="H13" i="32"/>
  <c r="W12" i="32"/>
  <c r="H12" i="32"/>
  <c r="W11" i="32"/>
  <c r="H11" i="32"/>
  <c r="W10" i="32"/>
  <c r="H10" i="32"/>
  <c r="W9" i="32"/>
  <c r="H9" i="32"/>
  <c r="W8" i="32"/>
  <c r="H8" i="32"/>
  <c r="W7" i="32"/>
  <c r="H7" i="32"/>
  <c r="W6" i="32"/>
  <c r="H6" i="32"/>
  <c r="Q39" i="34"/>
  <c r="R39" i="34" s="1"/>
  <c r="T39" i="34" s="1"/>
  <c r="O39" i="34"/>
  <c r="Q38" i="34"/>
  <c r="R38" i="34" s="1"/>
  <c r="T38" i="34" s="1"/>
  <c r="O38" i="34"/>
  <c r="Q37" i="34"/>
  <c r="R37" i="34" s="1"/>
  <c r="T37" i="34" s="1"/>
  <c r="O37" i="34"/>
  <c r="Q36" i="34"/>
  <c r="R36" i="34" s="1"/>
  <c r="T36" i="34" s="1"/>
  <c r="O36" i="34"/>
  <c r="Q35" i="34"/>
  <c r="R35" i="34" s="1"/>
  <c r="T35" i="34" s="1"/>
  <c r="O35" i="34"/>
  <c r="Q34" i="34"/>
  <c r="R34" i="34" s="1"/>
  <c r="T34" i="34" s="1"/>
  <c r="O34" i="34"/>
  <c r="Q33" i="34"/>
  <c r="R33" i="34" s="1"/>
  <c r="T33" i="34" s="1"/>
  <c r="O33" i="34"/>
  <c r="Q32" i="34"/>
  <c r="R32" i="34" s="1"/>
  <c r="T32" i="34" s="1"/>
  <c r="O32" i="34"/>
  <c r="H32" i="34"/>
  <c r="Q31" i="34"/>
  <c r="R31" i="34" s="1"/>
  <c r="T31" i="34" s="1"/>
  <c r="O31" i="34"/>
  <c r="Q30" i="34"/>
  <c r="R30" i="34" s="1"/>
  <c r="T30" i="34" s="1"/>
  <c r="O30" i="34"/>
  <c r="H30" i="34"/>
  <c r="Q29" i="34"/>
  <c r="R29" i="34" s="1"/>
  <c r="T29" i="34" s="1"/>
  <c r="O29" i="34"/>
  <c r="Q28" i="34"/>
  <c r="R28" i="34" s="1"/>
  <c r="T28" i="34" s="1"/>
  <c r="O28" i="34"/>
  <c r="H28" i="34"/>
  <c r="Q27" i="34"/>
  <c r="R27" i="34" s="1"/>
  <c r="T27" i="34" s="1"/>
  <c r="O27" i="34"/>
  <c r="H27" i="34"/>
  <c r="Q26" i="34"/>
  <c r="R26" i="34" s="1"/>
  <c r="T26" i="34" s="1"/>
  <c r="O26" i="34"/>
  <c r="H26" i="34"/>
  <c r="Q25" i="34"/>
  <c r="R25" i="34" s="1"/>
  <c r="T25" i="34" s="1"/>
  <c r="O25" i="34"/>
  <c r="Q24" i="34"/>
  <c r="R24" i="34" s="1"/>
  <c r="T24" i="34" s="1"/>
  <c r="O24" i="34"/>
  <c r="Q23" i="34"/>
  <c r="R23" i="34" s="1"/>
  <c r="T23" i="34" s="1"/>
  <c r="O23" i="34"/>
  <c r="Q22" i="34"/>
  <c r="R22" i="34" s="1"/>
  <c r="T22" i="34" s="1"/>
  <c r="O22" i="34"/>
  <c r="H22" i="34"/>
  <c r="Q21" i="34"/>
  <c r="R21" i="34" s="1"/>
  <c r="T21" i="34" s="1"/>
  <c r="O21" i="34"/>
  <c r="Q20" i="34"/>
  <c r="R20" i="34" s="1"/>
  <c r="T20" i="34" s="1"/>
  <c r="O20" i="34"/>
  <c r="H20" i="34"/>
  <c r="Q19" i="34"/>
  <c r="R19" i="34" s="1"/>
  <c r="T19" i="34" s="1"/>
  <c r="O19" i="34"/>
  <c r="H19" i="34"/>
  <c r="Q18" i="34"/>
  <c r="R18" i="34" s="1"/>
  <c r="T18" i="34" s="1"/>
  <c r="O18" i="34"/>
  <c r="Q17" i="34"/>
  <c r="R17" i="34" s="1"/>
  <c r="T17" i="34" s="1"/>
  <c r="O17" i="34"/>
  <c r="Q16" i="34"/>
  <c r="R16" i="34" s="1"/>
  <c r="T16" i="34" s="1"/>
  <c r="O16" i="34"/>
  <c r="H16" i="34"/>
  <c r="Q15" i="34"/>
  <c r="R15" i="34" s="1"/>
  <c r="T15" i="34" s="1"/>
  <c r="O15" i="34"/>
  <c r="Q14" i="34"/>
  <c r="R14" i="34" s="1"/>
  <c r="T14" i="34" s="1"/>
  <c r="O14" i="34"/>
  <c r="Q13" i="34"/>
  <c r="R13" i="34" s="1"/>
  <c r="T13" i="34" s="1"/>
  <c r="O13" i="34"/>
  <c r="Q12" i="34"/>
  <c r="R12" i="34" s="1"/>
  <c r="T12" i="34" s="1"/>
  <c r="O12" i="34"/>
  <c r="Q11" i="34"/>
  <c r="R11" i="34" s="1"/>
  <c r="T11" i="34" s="1"/>
  <c r="O11" i="34"/>
  <c r="H11" i="34"/>
  <c r="Q10" i="34"/>
  <c r="R10" i="34" s="1"/>
  <c r="T10" i="34" s="1"/>
  <c r="O10" i="34"/>
  <c r="H10" i="34"/>
  <c r="Q9" i="34"/>
  <c r="R9" i="34" s="1"/>
  <c r="T9" i="34" s="1"/>
  <c r="O9" i="34"/>
  <c r="Q8" i="34"/>
  <c r="R8" i="34" s="1"/>
  <c r="T8" i="34" s="1"/>
  <c r="O8" i="34"/>
  <c r="H8" i="34"/>
  <c r="Q7" i="34"/>
  <c r="R7" i="34" s="1"/>
  <c r="T7" i="34" s="1"/>
  <c r="O7" i="34"/>
  <c r="Q6" i="34"/>
  <c r="R6" i="34" s="1"/>
  <c r="T6" i="34" s="1"/>
  <c r="O6" i="34"/>
  <c r="Q31" i="31"/>
  <c r="R31" i="31" s="1"/>
  <c r="T31" i="31" s="1"/>
  <c r="O31" i="31"/>
  <c r="Q28" i="31"/>
  <c r="R28" i="31" s="1"/>
  <c r="T28" i="31" s="1"/>
  <c r="O28" i="31"/>
  <c r="H28" i="31"/>
  <c r="Q16" i="31"/>
  <c r="R16" i="31" s="1"/>
  <c r="T16" i="31" s="1"/>
  <c r="O16" i="31"/>
  <c r="H16" i="31"/>
  <c r="Q39" i="31"/>
  <c r="R39" i="31" s="1"/>
  <c r="T39" i="31" s="1"/>
  <c r="O39" i="31"/>
  <c r="Q38" i="31"/>
  <c r="R38" i="31" s="1"/>
  <c r="T38" i="31" s="1"/>
  <c r="O38" i="31"/>
  <c r="Q37" i="31"/>
  <c r="R37" i="31" s="1"/>
  <c r="T37" i="31" s="1"/>
  <c r="O37" i="31"/>
  <c r="Q36" i="31"/>
  <c r="R36" i="31" s="1"/>
  <c r="T36" i="31" s="1"/>
  <c r="O36" i="31"/>
  <c r="Q35" i="31"/>
  <c r="R35" i="31" s="1"/>
  <c r="T35" i="31" s="1"/>
  <c r="O35" i="31"/>
  <c r="Q34" i="31"/>
  <c r="R34" i="31" s="1"/>
  <c r="T34" i="31" s="1"/>
  <c r="U34" i="31" s="1"/>
  <c r="O34" i="31"/>
  <c r="Q33" i="31"/>
  <c r="R33" i="31" s="1"/>
  <c r="T33" i="31" s="1"/>
  <c r="O33" i="31"/>
  <c r="Q32" i="31"/>
  <c r="R32" i="31" s="1"/>
  <c r="T32" i="31" s="1"/>
  <c r="O32" i="31"/>
  <c r="H32" i="31"/>
  <c r="Q30" i="31"/>
  <c r="R30" i="31" s="1"/>
  <c r="T30" i="31" s="1"/>
  <c r="O30" i="31"/>
  <c r="H30" i="31"/>
  <c r="Q29" i="31"/>
  <c r="R29" i="31" s="1"/>
  <c r="T29" i="31" s="1"/>
  <c r="O29" i="31"/>
  <c r="Q27" i="31"/>
  <c r="R27" i="31" s="1"/>
  <c r="T27" i="31" s="1"/>
  <c r="W27" i="31" s="1"/>
  <c r="O27" i="31"/>
  <c r="H27" i="31"/>
  <c r="Q26" i="31"/>
  <c r="R26" i="31" s="1"/>
  <c r="T26" i="31" s="1"/>
  <c r="O26" i="31"/>
  <c r="H26" i="31"/>
  <c r="Q25" i="31"/>
  <c r="R25" i="31" s="1"/>
  <c r="T25" i="31" s="1"/>
  <c r="W25" i="31" s="1"/>
  <c r="O25" i="31"/>
  <c r="Q24" i="31"/>
  <c r="R24" i="31" s="1"/>
  <c r="T24" i="31" s="1"/>
  <c r="O24" i="31"/>
  <c r="Q23" i="31"/>
  <c r="R23" i="31" s="1"/>
  <c r="T23" i="31" s="1"/>
  <c r="O23" i="31"/>
  <c r="Q22" i="31"/>
  <c r="R22" i="31" s="1"/>
  <c r="T22" i="31" s="1"/>
  <c r="O22" i="31"/>
  <c r="H22" i="31"/>
  <c r="Q21" i="31"/>
  <c r="R21" i="31" s="1"/>
  <c r="T21" i="31" s="1"/>
  <c r="O21" i="31"/>
  <c r="Q20" i="31"/>
  <c r="R20" i="31" s="1"/>
  <c r="T20" i="31" s="1"/>
  <c r="O20" i="31"/>
  <c r="H20" i="31"/>
  <c r="Q19" i="31"/>
  <c r="R19" i="31" s="1"/>
  <c r="T19" i="31" s="1"/>
  <c r="O19" i="31"/>
  <c r="H19" i="31"/>
  <c r="Q18" i="31"/>
  <c r="R18" i="31" s="1"/>
  <c r="T18" i="31" s="1"/>
  <c r="O18" i="31"/>
  <c r="Q17" i="31"/>
  <c r="R17" i="31" s="1"/>
  <c r="T17" i="31" s="1"/>
  <c r="W17" i="31" s="1"/>
  <c r="O17" i="31"/>
  <c r="Q15" i="31"/>
  <c r="R15" i="31" s="1"/>
  <c r="T15" i="31" s="1"/>
  <c r="O15" i="31"/>
  <c r="Q14" i="31"/>
  <c r="R14" i="31" s="1"/>
  <c r="T14" i="31" s="1"/>
  <c r="O14" i="31"/>
  <c r="Q13" i="31"/>
  <c r="R13" i="31" s="1"/>
  <c r="T13" i="31" s="1"/>
  <c r="W13" i="31" s="1"/>
  <c r="O13" i="31"/>
  <c r="Q12" i="31"/>
  <c r="R12" i="31" s="1"/>
  <c r="T12" i="31" s="1"/>
  <c r="O12" i="31"/>
  <c r="Q11" i="31"/>
  <c r="R11" i="31" s="1"/>
  <c r="T11" i="31" s="1"/>
  <c r="O11" i="31"/>
  <c r="H11" i="31"/>
  <c r="Q10" i="31"/>
  <c r="R10" i="31" s="1"/>
  <c r="T10" i="31" s="1"/>
  <c r="O10" i="31"/>
  <c r="H10" i="31"/>
  <c r="Q9" i="31"/>
  <c r="R9" i="31" s="1"/>
  <c r="T9" i="31" s="1"/>
  <c r="O9" i="31"/>
  <c r="Q8" i="31"/>
  <c r="R8" i="31" s="1"/>
  <c r="T8" i="31" s="1"/>
  <c r="O8" i="31"/>
  <c r="H8" i="31"/>
  <c r="Q7" i="31"/>
  <c r="R7" i="31" s="1"/>
  <c r="T7" i="31" s="1"/>
  <c r="O7" i="31"/>
  <c r="Q6" i="31"/>
  <c r="R6" i="31" s="1"/>
  <c r="T6" i="31" s="1"/>
  <c r="O6" i="31"/>
  <c r="W51" i="30"/>
  <c r="H51" i="30"/>
  <c r="W50" i="30"/>
  <c r="W49" i="30"/>
  <c r="H49" i="30"/>
  <c r="W48" i="30"/>
  <c r="W47" i="30"/>
  <c r="H47" i="30"/>
  <c r="W46" i="30"/>
  <c r="W45" i="30"/>
  <c r="W44" i="30"/>
  <c r="H44" i="30"/>
  <c r="W43" i="30"/>
  <c r="H43" i="30"/>
  <c r="W42" i="30"/>
  <c r="H42" i="30"/>
  <c r="W41" i="30"/>
  <c r="W40" i="30"/>
  <c r="H40" i="30"/>
  <c r="W39" i="30"/>
  <c r="H39" i="30"/>
  <c r="W38" i="30"/>
  <c r="H38" i="30"/>
  <c r="W37" i="30"/>
  <c r="W36" i="30"/>
  <c r="W35" i="30"/>
  <c r="W34" i="30"/>
  <c r="H34" i="30"/>
  <c r="W33" i="30"/>
  <c r="H33" i="30"/>
  <c r="W32" i="30"/>
  <c r="H32" i="30"/>
  <c r="W31" i="30"/>
  <c r="W30" i="30"/>
  <c r="H30" i="30"/>
  <c r="W29" i="30"/>
  <c r="H29" i="30"/>
  <c r="W28" i="30"/>
  <c r="H28" i="30"/>
  <c r="W27" i="30"/>
  <c r="H27" i="30"/>
  <c r="W26" i="30"/>
  <c r="W25" i="30"/>
  <c r="W24" i="30"/>
  <c r="H24" i="30"/>
  <c r="W23" i="30"/>
  <c r="H23" i="30"/>
  <c r="W22" i="30"/>
  <c r="W21" i="30"/>
  <c r="H21" i="30"/>
  <c r="W20" i="30"/>
  <c r="H20" i="30"/>
  <c r="W19" i="30"/>
  <c r="H19" i="30"/>
  <c r="W18" i="30"/>
  <c r="H18" i="30"/>
  <c r="W17" i="30"/>
  <c r="H17" i="30"/>
  <c r="W16" i="30"/>
  <c r="H16" i="30"/>
  <c r="W15" i="30"/>
  <c r="H15" i="30"/>
  <c r="W14" i="30"/>
  <c r="W13" i="30"/>
  <c r="H13" i="30"/>
  <c r="W12" i="30"/>
  <c r="H12" i="30"/>
  <c r="W11" i="30"/>
  <c r="H11" i="30"/>
  <c r="W10" i="30"/>
  <c r="H10" i="30"/>
  <c r="W9" i="30"/>
  <c r="H9" i="30"/>
  <c r="W8" i="30"/>
  <c r="H8" i="30"/>
  <c r="W7" i="30"/>
  <c r="H7" i="30"/>
  <c r="W6" i="30"/>
  <c r="H6" i="30"/>
  <c r="Q8" i="29"/>
  <c r="R8" i="29" s="1"/>
  <c r="T8" i="29" s="1"/>
  <c r="O8" i="29"/>
  <c r="Q7" i="29"/>
  <c r="R7" i="29" s="1"/>
  <c r="T7" i="29" s="1"/>
  <c r="O7" i="29"/>
  <c r="H7" i="29"/>
  <c r="Q6" i="29"/>
  <c r="R6" i="29" s="1"/>
  <c r="T6" i="29" s="1"/>
  <c r="O6" i="29"/>
  <c r="H6" i="29"/>
  <c r="Q36" i="28"/>
  <c r="R36" i="28" s="1"/>
  <c r="T36" i="28" s="1"/>
  <c r="O36" i="28"/>
  <c r="Q35" i="28"/>
  <c r="R35" i="28" s="1"/>
  <c r="T35" i="28" s="1"/>
  <c r="O35" i="28"/>
  <c r="Q34" i="28"/>
  <c r="R34" i="28" s="1"/>
  <c r="T34" i="28" s="1"/>
  <c r="O34" i="28"/>
  <c r="Q33" i="28"/>
  <c r="R33" i="28" s="1"/>
  <c r="T33" i="28" s="1"/>
  <c r="O33" i="28"/>
  <c r="Q32" i="28"/>
  <c r="R32" i="28" s="1"/>
  <c r="T32" i="28" s="1"/>
  <c r="O32" i="28"/>
  <c r="Q31" i="28"/>
  <c r="R31" i="28" s="1"/>
  <c r="T31" i="28" s="1"/>
  <c r="O31" i="28"/>
  <c r="Q30" i="28"/>
  <c r="R30" i="28" s="1"/>
  <c r="T30" i="28" s="1"/>
  <c r="O30" i="28"/>
  <c r="Q29" i="28"/>
  <c r="R29" i="28" s="1"/>
  <c r="T29" i="28" s="1"/>
  <c r="O29" i="28"/>
  <c r="H29" i="28"/>
  <c r="Q28" i="28"/>
  <c r="R28" i="28" s="1"/>
  <c r="T28" i="28" s="1"/>
  <c r="O28" i="28"/>
  <c r="H28" i="28"/>
  <c r="Q27" i="28"/>
  <c r="R27" i="28" s="1"/>
  <c r="T27" i="28" s="1"/>
  <c r="O27" i="28"/>
  <c r="Q26" i="28"/>
  <c r="R26" i="28" s="1"/>
  <c r="T26" i="28" s="1"/>
  <c r="O26" i="28"/>
  <c r="H26" i="28"/>
  <c r="Q25" i="28"/>
  <c r="R25" i="28" s="1"/>
  <c r="T25" i="28" s="1"/>
  <c r="O25" i="28"/>
  <c r="H25" i="28"/>
  <c r="Q24" i="28"/>
  <c r="R24" i="28" s="1"/>
  <c r="T24" i="28" s="1"/>
  <c r="O24" i="28"/>
  <c r="Q23" i="28"/>
  <c r="R23" i="28" s="1"/>
  <c r="T23" i="28" s="1"/>
  <c r="O23" i="28"/>
  <c r="Q22" i="28"/>
  <c r="R22" i="28" s="1"/>
  <c r="T22" i="28" s="1"/>
  <c r="O22" i="28"/>
  <c r="Q21" i="28"/>
  <c r="R21" i="28" s="1"/>
  <c r="T21" i="28" s="1"/>
  <c r="O21" i="28"/>
  <c r="H21" i="28"/>
  <c r="Q20" i="28"/>
  <c r="R20" i="28" s="1"/>
  <c r="T20" i="28" s="1"/>
  <c r="O20" i="28"/>
  <c r="Q19" i="28"/>
  <c r="R19" i="28" s="1"/>
  <c r="T19" i="28" s="1"/>
  <c r="O19" i="28"/>
  <c r="H19" i="28"/>
  <c r="Q18" i="28"/>
  <c r="R18" i="28" s="1"/>
  <c r="T18" i="28" s="1"/>
  <c r="O18" i="28"/>
  <c r="H18" i="28"/>
  <c r="Q17" i="28"/>
  <c r="R17" i="28" s="1"/>
  <c r="T17" i="28" s="1"/>
  <c r="O17" i="28"/>
  <c r="Q16" i="28"/>
  <c r="R16" i="28" s="1"/>
  <c r="T16" i="28" s="1"/>
  <c r="O16" i="28"/>
  <c r="Q15" i="28"/>
  <c r="R15" i="28" s="1"/>
  <c r="T15" i="28" s="1"/>
  <c r="O15" i="28"/>
  <c r="Q14" i="28"/>
  <c r="R14" i="28" s="1"/>
  <c r="T14" i="28" s="1"/>
  <c r="O14" i="28"/>
  <c r="Q13" i="28"/>
  <c r="R13" i="28" s="1"/>
  <c r="T13" i="28" s="1"/>
  <c r="O13" i="28"/>
  <c r="Q12" i="28"/>
  <c r="R12" i="28" s="1"/>
  <c r="T12" i="28" s="1"/>
  <c r="O12" i="28"/>
  <c r="Q11" i="28"/>
  <c r="R11" i="28" s="1"/>
  <c r="T11" i="28" s="1"/>
  <c r="O11" i="28"/>
  <c r="H11" i="28"/>
  <c r="Q10" i="28"/>
  <c r="R10" i="28" s="1"/>
  <c r="T10" i="28" s="1"/>
  <c r="O10" i="28"/>
  <c r="H10" i="28"/>
  <c r="Q9" i="28"/>
  <c r="R9" i="28" s="1"/>
  <c r="T9" i="28" s="1"/>
  <c r="O9" i="28"/>
  <c r="Q8" i="28"/>
  <c r="R8" i="28" s="1"/>
  <c r="T8" i="28" s="1"/>
  <c r="O8" i="28"/>
  <c r="H8" i="28"/>
  <c r="Q7" i="28"/>
  <c r="R7" i="28" s="1"/>
  <c r="T7" i="28" s="1"/>
  <c r="O7" i="28"/>
  <c r="Q6" i="28"/>
  <c r="R6" i="28" s="1"/>
  <c r="T6" i="28" s="1"/>
  <c r="O6" i="28"/>
  <c r="W85" i="37"/>
  <c r="W84" i="37"/>
  <c r="W80" i="37"/>
  <c r="W79" i="37"/>
  <c r="W76" i="37"/>
  <c r="W75" i="37"/>
  <c r="W74" i="37"/>
  <c r="W73" i="37"/>
  <c r="W72" i="37"/>
  <c r="W70" i="37"/>
  <c r="W68" i="37"/>
  <c r="W66" i="37"/>
  <c r="W65" i="37"/>
  <c r="W60" i="37"/>
  <c r="W59" i="37"/>
  <c r="W58" i="37"/>
  <c r="W57" i="37"/>
  <c r="W55" i="37"/>
  <c r="W54" i="37"/>
  <c r="W53" i="37"/>
  <c r="W50" i="37"/>
  <c r="W49" i="37"/>
  <c r="W48" i="37"/>
  <c r="W47" i="37"/>
  <c r="W43" i="37"/>
  <c r="W39" i="37"/>
  <c r="W38" i="37"/>
  <c r="W37" i="37"/>
  <c r="W32" i="37"/>
  <c r="W31" i="37"/>
  <c r="W29" i="37"/>
  <c r="W28" i="37"/>
  <c r="W27" i="37"/>
  <c r="W23" i="37"/>
  <c r="W22" i="37"/>
  <c r="W20" i="37"/>
  <c r="W19" i="37"/>
  <c r="W18" i="37"/>
  <c r="W17" i="37"/>
  <c r="W16" i="37"/>
  <c r="W14" i="37"/>
  <c r="W13" i="37"/>
  <c r="W11" i="37"/>
  <c r="W10" i="37"/>
  <c r="W9" i="37"/>
  <c r="W8" i="37"/>
  <c r="Q83" i="37"/>
  <c r="R83" i="37" s="1"/>
  <c r="T83" i="37" s="1"/>
  <c r="Q82" i="37"/>
  <c r="R82" i="37" s="1"/>
  <c r="T82" i="37" s="1"/>
  <c r="Q81" i="37"/>
  <c r="R81" i="37" s="1"/>
  <c r="T81" i="37" s="1"/>
  <c r="Q78" i="37"/>
  <c r="R78" i="37" s="1"/>
  <c r="T78" i="37" s="1"/>
  <c r="Q77" i="37"/>
  <c r="R77" i="37" s="1"/>
  <c r="T77" i="37" s="1"/>
  <c r="Q71" i="37"/>
  <c r="R71" i="37" s="1"/>
  <c r="T71" i="37" s="1"/>
  <c r="Q69" i="37"/>
  <c r="R69" i="37" s="1"/>
  <c r="T69" i="37" s="1"/>
  <c r="Q67" i="37"/>
  <c r="R67" i="37" s="1"/>
  <c r="T67" i="37" s="1"/>
  <c r="Q64" i="37"/>
  <c r="R64" i="37" s="1"/>
  <c r="T64" i="37" s="1"/>
  <c r="Q63" i="37"/>
  <c r="R63" i="37" s="1"/>
  <c r="T63" i="37" s="1"/>
  <c r="Q62" i="37"/>
  <c r="R62" i="37" s="1"/>
  <c r="T62" i="37" s="1"/>
  <c r="Q61" i="37"/>
  <c r="R61" i="37" s="1"/>
  <c r="T61" i="37" s="1"/>
  <c r="Q56" i="37"/>
  <c r="R56" i="37" s="1"/>
  <c r="T56" i="37" s="1"/>
  <c r="Q52" i="37"/>
  <c r="R52" i="37" s="1"/>
  <c r="T52" i="37" s="1"/>
  <c r="Q51" i="37"/>
  <c r="R51" i="37" s="1"/>
  <c r="T51" i="37" s="1"/>
  <c r="Q46" i="37"/>
  <c r="R46" i="37" s="1"/>
  <c r="T46" i="37" s="1"/>
  <c r="Q45" i="37"/>
  <c r="R45" i="37" s="1"/>
  <c r="T45" i="37" s="1"/>
  <c r="Q44" i="37"/>
  <c r="R44" i="37" s="1"/>
  <c r="T44" i="37" s="1"/>
  <c r="Q42" i="37"/>
  <c r="R42" i="37" s="1"/>
  <c r="T42" i="37" s="1"/>
  <c r="Q41" i="37"/>
  <c r="R41" i="37" s="1"/>
  <c r="T41" i="37" s="1"/>
  <c r="Q40" i="37"/>
  <c r="R40" i="37" s="1"/>
  <c r="T40" i="37" s="1"/>
  <c r="Q36" i="37"/>
  <c r="R36" i="37" s="1"/>
  <c r="T36" i="37" s="1"/>
  <c r="Q35" i="37"/>
  <c r="R35" i="37" s="1"/>
  <c r="T35" i="37" s="1"/>
  <c r="Q34" i="37"/>
  <c r="R34" i="37" s="1"/>
  <c r="T34" i="37" s="1"/>
  <c r="Q33" i="37"/>
  <c r="R33" i="37" s="1"/>
  <c r="T33" i="37" s="1"/>
  <c r="Q30" i="37"/>
  <c r="R30" i="37" s="1"/>
  <c r="T30" i="37" s="1"/>
  <c r="Q26" i="37"/>
  <c r="R26" i="37" s="1"/>
  <c r="T26" i="37" s="1"/>
  <c r="Q25" i="37"/>
  <c r="R25" i="37" s="1"/>
  <c r="T25" i="37" s="1"/>
  <c r="Q24" i="37"/>
  <c r="R24" i="37" s="1"/>
  <c r="T24" i="37" s="1"/>
  <c r="Q21" i="37"/>
  <c r="R21" i="37" s="1"/>
  <c r="T21" i="37" s="1"/>
  <c r="Q15" i="37"/>
  <c r="R15" i="37" s="1"/>
  <c r="T15" i="37" s="1"/>
  <c r="Q12" i="37"/>
  <c r="R12" i="37" s="1"/>
  <c r="T12" i="37" s="1"/>
  <c r="Q7" i="37"/>
  <c r="R7" i="37" s="1"/>
  <c r="T7" i="37" s="1"/>
  <c r="Q6" i="37"/>
  <c r="R6" i="37" s="1"/>
  <c r="T6" i="37" s="1"/>
  <c r="O83" i="37"/>
  <c r="O82" i="37"/>
  <c r="O81" i="37"/>
  <c r="O78" i="37"/>
  <c r="O77" i="37"/>
  <c r="O71" i="37"/>
  <c r="O69" i="37"/>
  <c r="O67" i="37"/>
  <c r="O64" i="37"/>
  <c r="O63" i="37"/>
  <c r="O62" i="37"/>
  <c r="O61" i="37"/>
  <c r="O56" i="37"/>
  <c r="O52" i="37"/>
  <c r="O51" i="37"/>
  <c r="O46" i="37"/>
  <c r="O45" i="37"/>
  <c r="O44" i="37"/>
  <c r="O42" i="37"/>
  <c r="O41" i="37"/>
  <c r="O40" i="37"/>
  <c r="O36" i="37"/>
  <c r="O35" i="37"/>
  <c r="O34" i="37"/>
  <c r="O33" i="37"/>
  <c r="O30" i="37"/>
  <c r="O26" i="37"/>
  <c r="O25" i="37"/>
  <c r="O24" i="37"/>
  <c r="O21" i="37"/>
  <c r="O15" i="37"/>
  <c r="O12" i="37"/>
  <c r="O7" i="37"/>
  <c r="O6" i="37"/>
  <c r="H85" i="37"/>
  <c r="H80" i="37"/>
  <c r="H76" i="37"/>
  <c r="H73" i="37"/>
  <c r="H72" i="37"/>
  <c r="H70" i="37"/>
  <c r="H67" i="37"/>
  <c r="H66" i="37"/>
  <c r="H65" i="37"/>
  <c r="H63" i="37"/>
  <c r="H61" i="37"/>
  <c r="H60" i="37"/>
  <c r="H56" i="37"/>
  <c r="H55" i="37"/>
  <c r="H54" i="37"/>
  <c r="H53" i="37"/>
  <c r="H52" i="37"/>
  <c r="H49" i="37"/>
  <c r="H48" i="37"/>
  <c r="H47" i="37"/>
  <c r="H44" i="37"/>
  <c r="H43" i="37"/>
  <c r="H41" i="37"/>
  <c r="H40" i="37"/>
  <c r="H37" i="37"/>
  <c r="H34" i="37"/>
  <c r="H32" i="37"/>
  <c r="H29" i="37"/>
  <c r="H28" i="37"/>
  <c r="H27" i="37"/>
  <c r="H24" i="37"/>
  <c r="H23" i="37"/>
  <c r="H22" i="37"/>
  <c r="H21" i="37"/>
  <c r="H20" i="37"/>
  <c r="H19" i="37"/>
  <c r="H17" i="37"/>
  <c r="H16" i="37"/>
  <c r="H14" i="37"/>
  <c r="H13" i="37"/>
  <c r="H12" i="37"/>
  <c r="H11" i="37"/>
  <c r="H10" i="37"/>
  <c r="H9" i="37"/>
  <c r="H8" i="37"/>
  <c r="V26" i="34" l="1"/>
  <c r="U26" i="34"/>
  <c r="W26" i="34"/>
  <c r="W10" i="34"/>
  <c r="V10" i="34"/>
  <c r="U10" i="34"/>
  <c r="W21" i="34"/>
  <c r="V21" i="34"/>
  <c r="U21" i="34"/>
  <c r="W27" i="34"/>
  <c r="V27" i="34"/>
  <c r="U27" i="34"/>
  <c r="W15" i="34"/>
  <c r="V15" i="34"/>
  <c r="U15" i="34"/>
  <c r="W22" i="34"/>
  <c r="V22" i="34"/>
  <c r="U22" i="34"/>
  <c r="W6" i="34"/>
  <c r="V6" i="34"/>
  <c r="U6" i="34"/>
  <c r="U11" i="34"/>
  <c r="W11" i="34"/>
  <c r="V11" i="34"/>
  <c r="W34" i="34"/>
  <c r="V34" i="34"/>
  <c r="U34" i="34"/>
  <c r="W29" i="34"/>
  <c r="V29" i="34"/>
  <c r="U29" i="34"/>
  <c r="U9" i="34"/>
  <c r="W9" i="34"/>
  <c r="V9" i="34"/>
  <c r="W16" i="34"/>
  <c r="V16" i="34"/>
  <c r="U16" i="34"/>
  <c r="W35" i="34"/>
  <c r="V35" i="34"/>
  <c r="U35" i="34"/>
  <c r="W33" i="34"/>
  <c r="V33" i="34"/>
  <c r="U33" i="34"/>
  <c r="W12" i="34"/>
  <c r="V12" i="34"/>
  <c r="U12" i="34"/>
  <c r="W18" i="34"/>
  <c r="V18" i="34"/>
  <c r="U18" i="34"/>
  <c r="V13" i="34"/>
  <c r="U13" i="34"/>
  <c r="W13" i="34"/>
  <c r="U24" i="34"/>
  <c r="V24" i="34"/>
  <c r="W24" i="34"/>
  <c r="W30" i="34"/>
  <c r="V30" i="34"/>
  <c r="U30" i="34"/>
  <c r="W17" i="34"/>
  <c r="V17" i="34"/>
  <c r="U17" i="34"/>
  <c r="W7" i="34"/>
  <c r="V7" i="34"/>
  <c r="U7" i="34"/>
  <c r="W23" i="34"/>
  <c r="V23" i="34"/>
  <c r="U23" i="34"/>
  <c r="W8" i="34"/>
  <c r="V8" i="34"/>
  <c r="U8" i="34"/>
  <c r="W36" i="34"/>
  <c r="V36" i="34"/>
  <c r="U36" i="34"/>
  <c r="W20" i="34"/>
  <c r="V20" i="34"/>
  <c r="U20" i="34"/>
  <c r="V28" i="34"/>
  <c r="U28" i="34"/>
  <c r="W28" i="34"/>
  <c r="W14" i="34"/>
  <c r="V14" i="34"/>
  <c r="U14" i="34"/>
  <c r="W19" i="34"/>
  <c r="V19" i="34"/>
  <c r="U19" i="34"/>
  <c r="W25" i="34"/>
  <c r="V25" i="34"/>
  <c r="U25" i="34"/>
  <c r="W31" i="34"/>
  <c r="V31" i="34"/>
  <c r="U31" i="34"/>
  <c r="U37" i="34"/>
  <c r="W37" i="34"/>
  <c r="V37" i="34"/>
  <c r="W38" i="34"/>
  <c r="V38" i="34"/>
  <c r="U38" i="34"/>
  <c r="W32" i="34"/>
  <c r="V32" i="34"/>
  <c r="U32" i="34"/>
  <c r="W39" i="34"/>
  <c r="V39" i="34"/>
  <c r="U39" i="34"/>
  <c r="V31" i="31"/>
  <c r="U31" i="31"/>
  <c r="W31" i="31"/>
  <c r="W28" i="31"/>
  <c r="V28" i="31"/>
  <c r="U28" i="31"/>
  <c r="W16" i="31"/>
  <c r="V16" i="31"/>
  <c r="U16" i="31"/>
  <c r="V14" i="31"/>
  <c r="W14" i="31"/>
  <c r="U14" i="31"/>
  <c r="W8" i="31"/>
  <c r="V8" i="31"/>
  <c r="U8" i="31"/>
  <c r="V9" i="31"/>
  <c r="U9" i="31"/>
  <c r="W9" i="31"/>
  <c r="U39" i="31"/>
  <c r="W39" i="31"/>
  <c r="V39" i="31"/>
  <c r="V26" i="31"/>
  <c r="U26" i="31"/>
  <c r="W26" i="31"/>
  <c r="W10" i="31"/>
  <c r="V10" i="31"/>
  <c r="U10" i="31"/>
  <c r="W35" i="31"/>
  <c r="V35" i="31"/>
  <c r="U35" i="31"/>
  <c r="U21" i="31"/>
  <c r="V21" i="31"/>
  <c r="W21" i="31"/>
  <c r="W22" i="31"/>
  <c r="V22" i="31"/>
  <c r="U22" i="31"/>
  <c r="V23" i="31"/>
  <c r="U23" i="31"/>
  <c r="W23" i="31"/>
  <c r="W29" i="31"/>
  <c r="V29" i="31"/>
  <c r="U29" i="31"/>
  <c r="V36" i="31"/>
  <c r="U36" i="31"/>
  <c r="W36" i="31"/>
  <c r="W15" i="31"/>
  <c r="V15" i="31"/>
  <c r="U15" i="31"/>
  <c r="V11" i="31"/>
  <c r="W11" i="31"/>
  <c r="U11" i="31"/>
  <c r="W24" i="31"/>
  <c r="V24" i="31"/>
  <c r="U24" i="31"/>
  <c r="W33" i="31"/>
  <c r="V33" i="31"/>
  <c r="U33" i="31"/>
  <c r="U12" i="31"/>
  <c r="W12" i="31"/>
  <c r="V12" i="31"/>
  <c r="W20" i="31"/>
  <c r="V20" i="31"/>
  <c r="U20" i="31"/>
  <c r="W18" i="31"/>
  <c r="V18" i="31"/>
  <c r="U18" i="31"/>
  <c r="W30" i="31"/>
  <c r="U30" i="31"/>
  <c r="V30" i="31"/>
  <c r="W37" i="31"/>
  <c r="V37" i="31"/>
  <c r="U37" i="31"/>
  <c r="W6" i="31"/>
  <c r="V6" i="31"/>
  <c r="U6" i="31"/>
  <c r="V19" i="31"/>
  <c r="W19" i="31"/>
  <c r="U19" i="31"/>
  <c r="U32" i="31"/>
  <c r="V32" i="31"/>
  <c r="W32" i="31"/>
  <c r="W38" i="31"/>
  <c r="V38" i="31"/>
  <c r="U38" i="31"/>
  <c r="U7" i="31"/>
  <c r="W7" i="31"/>
  <c r="V7" i="31"/>
  <c r="U17" i="31"/>
  <c r="V17" i="31"/>
  <c r="V34" i="31"/>
  <c r="W34" i="31"/>
  <c r="U13" i="31"/>
  <c r="U25" i="31"/>
  <c r="U27" i="31"/>
  <c r="V13" i="31"/>
  <c r="V25" i="31"/>
  <c r="V27" i="31"/>
  <c r="V7" i="29"/>
  <c r="W7" i="29"/>
  <c r="W6" i="29"/>
  <c r="V6" i="29"/>
  <c r="U6" i="29"/>
  <c r="U8" i="29"/>
  <c r="W8" i="29"/>
  <c r="V8" i="29"/>
  <c r="U7" i="29"/>
  <c r="W18" i="28"/>
  <c r="V18" i="28"/>
  <c r="U18" i="28"/>
  <c r="V8" i="28"/>
  <c r="W8" i="28"/>
  <c r="U8" i="28"/>
  <c r="U15" i="28"/>
  <c r="W15" i="28"/>
  <c r="V15" i="28"/>
  <c r="W19" i="28"/>
  <c r="V19" i="28"/>
  <c r="U19" i="28"/>
  <c r="W28" i="28"/>
  <c r="V28" i="28"/>
  <c r="U28" i="28"/>
  <c r="V10" i="28"/>
  <c r="U10" i="28"/>
  <c r="W10" i="28"/>
  <c r="W20" i="28"/>
  <c r="V20" i="28"/>
  <c r="U20" i="28"/>
  <c r="W12" i="28"/>
  <c r="V12" i="28"/>
  <c r="U12" i="28"/>
  <c r="W30" i="28"/>
  <c r="V30" i="28"/>
  <c r="U30" i="28"/>
  <c r="V16" i="28"/>
  <c r="U16" i="28"/>
  <c r="W16" i="28"/>
  <c r="W26" i="28"/>
  <c r="U26" i="28"/>
  <c r="V26" i="28"/>
  <c r="W31" i="28"/>
  <c r="U31" i="28"/>
  <c r="V31" i="28"/>
  <c r="W7" i="28"/>
  <c r="V7" i="28"/>
  <c r="U7" i="28"/>
  <c r="W34" i="28"/>
  <c r="V34" i="28"/>
  <c r="U34" i="28"/>
  <c r="W23" i="28"/>
  <c r="V23" i="28"/>
  <c r="U23" i="28"/>
  <c r="W35" i="28"/>
  <c r="V35" i="28"/>
  <c r="U35" i="28"/>
  <c r="W33" i="28"/>
  <c r="V33" i="28"/>
  <c r="U33" i="28"/>
  <c r="W13" i="28"/>
  <c r="V13" i="28"/>
  <c r="U13" i="28"/>
  <c r="V6" i="28"/>
  <c r="U6" i="28"/>
  <c r="W6" i="28"/>
  <c r="W9" i="28"/>
  <c r="V9" i="28"/>
  <c r="U9" i="28"/>
  <c r="W17" i="28"/>
  <c r="V17" i="28"/>
  <c r="U17" i="28"/>
  <c r="W24" i="28"/>
  <c r="V24" i="28"/>
  <c r="U24" i="28"/>
  <c r="W14" i="28"/>
  <c r="V14" i="28"/>
  <c r="U14" i="28"/>
  <c r="W21" i="28"/>
  <c r="V21" i="28"/>
  <c r="U21" i="28"/>
  <c r="V25" i="28"/>
  <c r="U25" i="28"/>
  <c r="W25" i="28"/>
  <c r="W11" i="28"/>
  <c r="V11" i="28"/>
  <c r="U11" i="28"/>
  <c r="W22" i="28"/>
  <c r="V22" i="28"/>
  <c r="U22" i="28"/>
  <c r="V29" i="28"/>
  <c r="U29" i="28"/>
  <c r="W29" i="28"/>
  <c r="W36" i="28"/>
  <c r="V36" i="28"/>
  <c r="U36" i="28"/>
  <c r="W27" i="28"/>
  <c r="V27" i="28"/>
  <c r="U27" i="28"/>
  <c r="W32" i="28"/>
  <c r="V32" i="28"/>
  <c r="U32" i="28"/>
  <c r="W40" i="37"/>
  <c r="V40" i="37"/>
  <c r="U40" i="37"/>
  <c r="W30" i="37"/>
  <c r="V30" i="37"/>
  <c r="U30" i="37"/>
  <c r="W56" i="37"/>
  <c r="V56" i="37"/>
  <c r="U56" i="37"/>
  <c r="W45" i="37"/>
  <c r="V45" i="37"/>
  <c r="U45" i="37"/>
  <c r="W24" i="37"/>
  <c r="V24" i="37"/>
  <c r="U24" i="37"/>
  <c r="W44" i="37"/>
  <c r="V44" i="37"/>
  <c r="U44" i="37"/>
  <c r="W46" i="37"/>
  <c r="V46" i="37"/>
  <c r="U46" i="37"/>
  <c r="W71" i="37"/>
  <c r="V71" i="37"/>
  <c r="U71" i="37"/>
  <c r="W25" i="37"/>
  <c r="V25" i="37"/>
  <c r="U25" i="37"/>
  <c r="V26" i="37"/>
  <c r="U26" i="37"/>
  <c r="W26" i="37"/>
  <c r="W12" i="37"/>
  <c r="V12" i="37"/>
  <c r="U12" i="37"/>
  <c r="W15" i="37"/>
  <c r="V15" i="37"/>
  <c r="U15" i="37"/>
  <c r="W64" i="37"/>
  <c r="V64" i="37"/>
  <c r="U64" i="37"/>
  <c r="W35" i="37"/>
  <c r="V35" i="37"/>
  <c r="U35" i="37"/>
  <c r="W51" i="37"/>
  <c r="V51" i="37"/>
  <c r="U51" i="37"/>
  <c r="W67" i="37"/>
  <c r="V67" i="37"/>
  <c r="U67" i="37"/>
  <c r="W83" i="37"/>
  <c r="V83" i="37"/>
  <c r="U83" i="37"/>
  <c r="W7" i="37"/>
  <c r="V7" i="37"/>
  <c r="U7" i="37"/>
  <c r="W41" i="37"/>
  <c r="V41" i="37"/>
  <c r="U41" i="37"/>
  <c r="W42" i="37"/>
  <c r="U42" i="37"/>
  <c r="V42" i="37"/>
  <c r="W77" i="37"/>
  <c r="V77" i="37"/>
  <c r="U77" i="37"/>
  <c r="W62" i="37"/>
  <c r="V62" i="37"/>
  <c r="U62" i="37"/>
  <c r="W63" i="37"/>
  <c r="V63" i="37"/>
  <c r="U63" i="37"/>
  <c r="W33" i="37"/>
  <c r="V33" i="37"/>
  <c r="U33" i="37"/>
  <c r="W81" i="37"/>
  <c r="V81" i="37"/>
  <c r="U81" i="37"/>
  <c r="W34" i="37"/>
  <c r="U34" i="37"/>
  <c r="V34" i="37"/>
  <c r="W82" i="37"/>
  <c r="V82" i="37"/>
  <c r="U82" i="37"/>
  <c r="W52" i="37"/>
  <c r="V52" i="37"/>
  <c r="U52" i="37"/>
  <c r="V6" i="37"/>
  <c r="W6" i="37"/>
  <c r="U6" i="37"/>
  <c r="W61" i="37"/>
  <c r="V61" i="37"/>
  <c r="U61" i="37"/>
  <c r="W78" i="37"/>
  <c r="V78" i="37"/>
  <c r="U78" i="37"/>
  <c r="W36" i="37"/>
  <c r="V36" i="37"/>
  <c r="U36" i="37"/>
  <c r="W21" i="37"/>
  <c r="V21" i="37"/>
  <c r="U21" i="37"/>
  <c r="W69" i="37"/>
  <c r="V69" i="37"/>
  <c r="U69" i="37"/>
</calcChain>
</file>

<file path=xl/sharedStrings.xml><?xml version="1.0" encoding="utf-8"?>
<sst xmlns="http://schemas.openxmlformats.org/spreadsheetml/2006/main" count="1210" uniqueCount="215">
  <si>
    <t>Postor</t>
  </si>
  <si>
    <t>TDR (Etapa2)</t>
  </si>
  <si>
    <t>Bases</t>
  </si>
  <si>
    <t>Resultado de la 
Eval. Tca. Legal</t>
  </si>
  <si>
    <t>Comentarios</t>
  </si>
  <si>
    <t>Exp. General</t>
  </si>
  <si>
    <t>Exp. Específica</t>
  </si>
  <si>
    <t>Resultado de
la Etapa 2</t>
  </si>
  <si>
    <t>Etapa 1 (requisitos del numeral 2.5 de las bases)</t>
  </si>
  <si>
    <t>Etapa 3 (requisitos de las bases)</t>
  </si>
  <si>
    <t>Observaciones Subsanables</t>
  </si>
  <si>
    <t>Observaciones No Subsanables</t>
  </si>
  <si>
    <t>Puntaje Eval. 
Tca. Legal</t>
  </si>
  <si>
    <t>CUMPLE</t>
  </si>
  <si>
    <t>CALIFICA PARA LA EVAL. ECONÓMICA</t>
  </si>
  <si>
    <t>BOOK VIVANT S.A.C.</t>
  </si>
  <si>
    <t>FONDO DE CULTURA ECONÓMICA DEL PERÚ S.A.</t>
  </si>
  <si>
    <t>LENGUAJE Y COMERCIO S.R.L.</t>
  </si>
  <si>
    <t>MÓNIMO S.A.C.</t>
  </si>
  <si>
    <t>PENGUIN RANDOM HOUSE GRUPO EDITORIAL S.A.</t>
  </si>
  <si>
    <t>POLIFONÍA EDITORA GIO S.A.C.</t>
  </si>
  <si>
    <t>Ítem</t>
  </si>
  <si>
    <t>Nombre del título</t>
  </si>
  <si>
    <t>Monto adjudicado</t>
  </si>
  <si>
    <t>Principal</t>
  </si>
  <si>
    <t>Proceso</t>
  </si>
  <si>
    <t>R.U.C.</t>
  </si>
  <si>
    <t>LP N° 01-2023-OEI-CULTURA: Adquisición de Materiales Bibliográficos y Productos Editoriales Afines para la Dirección del Libro y la Lectura del Ministerio de Cultura del Perú en el Marco de la Ley N° 31053</t>
  </si>
  <si>
    <t>EDICIONES PICHONCITO S.A.C.</t>
  </si>
  <si>
    <t>UNIVERSIDAD DEL PACÍFICO</t>
  </si>
  <si>
    <t>T2302497</t>
  </si>
  <si>
    <t>El fantasma de Canterville</t>
  </si>
  <si>
    <t>T2303956</t>
  </si>
  <si>
    <t>La selección natural</t>
  </si>
  <si>
    <t>T2305542</t>
  </si>
  <si>
    <t>Los Heraldos Negros (Poemas)</t>
  </si>
  <si>
    <t>Mujercitas</t>
  </si>
  <si>
    <t>T2300686</t>
  </si>
  <si>
    <t>Run Run : basado en una historia real</t>
  </si>
  <si>
    <t>T2304802</t>
  </si>
  <si>
    <t>Soltar la mano : ejercicios y reflexiones para la escritura creativa</t>
  </si>
  <si>
    <t>T2304718</t>
  </si>
  <si>
    <t>Peruanos power : Susana Baca</t>
  </si>
  <si>
    <t>T2300152</t>
  </si>
  <si>
    <t>Cubers :  algoritmo 1 : la cruz en el cubo</t>
  </si>
  <si>
    <t>T2303353</t>
  </si>
  <si>
    <t>¿Jugamos?</t>
  </si>
  <si>
    <t>T2303356</t>
  </si>
  <si>
    <t>Matemáticas de colores</t>
  </si>
  <si>
    <t>T2303273</t>
  </si>
  <si>
    <t>Me gustan los libros</t>
  </si>
  <si>
    <t>T2303288</t>
  </si>
  <si>
    <t>Mi mamá</t>
  </si>
  <si>
    <t>T2303330</t>
  </si>
  <si>
    <t>Todo lo guardo en mis ojos : poesía reunida (1967-1972)</t>
  </si>
  <si>
    <t>T2303993</t>
  </si>
  <si>
    <t>Todos lo cuentos</t>
  </si>
  <si>
    <t>T2300402</t>
  </si>
  <si>
    <t>(Auto) Reconocimiento de la afroperuanidad en la educación peruana</t>
  </si>
  <si>
    <t>T2302844</t>
  </si>
  <si>
    <t>A pie de obra : descubriendo los secretos de la construcción</t>
  </si>
  <si>
    <t>T2303051</t>
  </si>
  <si>
    <t>Al final de este libro sabrás... ¡Dibujar! : lánzate a dibujar y diviértete aprendiendo</t>
  </si>
  <si>
    <t>T2303802</t>
  </si>
  <si>
    <t>Breve historia de la esclavitud en el Perú : una herida que no deja de sangrar</t>
  </si>
  <si>
    <t>T2302867</t>
  </si>
  <si>
    <t>Bullying : los múltiples rostros del abuso escolar</t>
  </si>
  <si>
    <t>T2302774</t>
  </si>
  <si>
    <t>Cambio climático : lecciones de y para ciudades de América Latina</t>
  </si>
  <si>
    <t>T2303816</t>
  </si>
  <si>
    <t>Ciudadanía y representación en el Perú (1808 - 1860) : los itinerarios de la soberania</t>
  </si>
  <si>
    <t>T2303260</t>
  </si>
  <si>
    <t>Ciudadanías conectadas : sociedades en conflicto : investigaciones sobre medios de comunicación, redes sociales y opinión pública</t>
  </si>
  <si>
    <t>T2300949</t>
  </si>
  <si>
    <t>Coaching escolar : para aumentar el potencial de alumnos con dificultades</t>
  </si>
  <si>
    <t>T2303618</t>
  </si>
  <si>
    <t>Colmillo blanco</t>
  </si>
  <si>
    <t>T2303142</t>
  </si>
  <si>
    <t>Cómo leer mejor</t>
  </si>
  <si>
    <t>T2302757</t>
  </si>
  <si>
    <t>Cómo resolver problemas de geometría : problem-solving geométrico para 8-14 años</t>
  </si>
  <si>
    <t>T2302926</t>
  </si>
  <si>
    <t>Convivir con niños y adolescentes con Trastorno por Deficit de Atencion e Hiperactividad</t>
  </si>
  <si>
    <t>T2303785</t>
  </si>
  <si>
    <t>Cuestiones y horizontes : de la dependencia histórico-estructural a la colonialidad/descolonialidad del poder</t>
  </si>
  <si>
    <t>T2303254</t>
  </si>
  <si>
    <t>Delitos urbanísticos y contra el medio ambiente</t>
  </si>
  <si>
    <t>T2302894</t>
  </si>
  <si>
    <t>Desarrollo de las habilidades cognitivas en los más pequeños</t>
  </si>
  <si>
    <t>T2302847</t>
  </si>
  <si>
    <t>Dificultades en la crianza : historias y consejos para padres y pediatras</t>
  </si>
  <si>
    <t>T2303242</t>
  </si>
  <si>
    <t>Ecosistemas de aprendizaje</t>
  </si>
  <si>
    <t>T2302775</t>
  </si>
  <si>
    <t>El derecho de la naturaleza : una aproximación interdisciplinaria a los estudios ambientales</t>
  </si>
  <si>
    <t>T2303778</t>
  </si>
  <si>
    <t>Emprendimiento : educación, innovación y tecnologías emergentes</t>
  </si>
  <si>
    <t>T2303013</t>
  </si>
  <si>
    <t>Geografía para el Perú y el mundo</t>
  </si>
  <si>
    <t>T2300270</t>
  </si>
  <si>
    <t>Harawinchis : poesía quechua contemporánea (1904-2021)</t>
  </si>
  <si>
    <t>T2302845</t>
  </si>
  <si>
    <t>Introducción a la nanotecnología : desarrollo de un proceso teórico-práctico mediante la técnica de electrodeposición</t>
  </si>
  <si>
    <t>T2303165</t>
  </si>
  <si>
    <t>Investigación científica : método y técnicas</t>
  </si>
  <si>
    <t>T2303046</t>
  </si>
  <si>
    <t>La actividad física, el ejercicio y el deporte en niños y adolescentes : recomendaciones en la salud y en la enfermedad</t>
  </si>
  <si>
    <t>T2302766</t>
  </si>
  <si>
    <t>Matemáticas : guía teórica-práctica para acompañar la labor del profesor en la preparación de las pruebas SABER</t>
  </si>
  <si>
    <t>T2303237</t>
  </si>
  <si>
    <t>Medio ambiente y gestión forestal</t>
  </si>
  <si>
    <t>T2303253</t>
  </si>
  <si>
    <t>Montañas y paisajes sagrados : mundos religiosos, cambio climático y las implicaciones del retiro de los glaciares</t>
  </si>
  <si>
    <t>T2303788</t>
  </si>
  <si>
    <t>Paisaje y territorio en los Andes Centrales : Prácticas sociales y dinámicas regionales</t>
  </si>
  <si>
    <t>T2302956</t>
  </si>
  <si>
    <t>Regiones en el Perú : dos opiniones</t>
  </si>
  <si>
    <t>T2302843</t>
  </si>
  <si>
    <t>Riesgos en la construcción</t>
  </si>
  <si>
    <t>Tarmap Pacha-Huaray : azucenas quechuas : (Nuna-shimi chihuanhuai) : (Bilingüe)</t>
  </si>
  <si>
    <t>T2300293</t>
  </si>
  <si>
    <t>T2303262</t>
  </si>
  <si>
    <t>Tecnologías de la información y la comunicación en poblaciones indígenas</t>
  </si>
  <si>
    <t>T2305751</t>
  </si>
  <si>
    <t>El Hospital de San Andrés : santuario Inca en Lima y eje de la historia de la medicina</t>
  </si>
  <si>
    <t>T2303451</t>
  </si>
  <si>
    <t>Buenas noches, Gorila</t>
  </si>
  <si>
    <t>T2301864</t>
  </si>
  <si>
    <t>Geometría y origami : una fiesta con papeles para la clase de Matemática</t>
  </si>
  <si>
    <t>T2305630</t>
  </si>
  <si>
    <t>Mal de época</t>
  </si>
  <si>
    <t>T2301475</t>
  </si>
  <si>
    <t>¿Quién cree qué? : el gran libro de las religiones para niños</t>
  </si>
  <si>
    <t>T2300577</t>
  </si>
  <si>
    <t>El niño que venció a brujas y dragones : cómo ayudar a tus hijos a superar sus adversidades</t>
  </si>
  <si>
    <t>T2300498</t>
  </si>
  <si>
    <t xml:space="preserve">El origen de la humanidad : la gran aventura evolutiva de nuestra especie </t>
  </si>
  <si>
    <t>T2301306</t>
  </si>
  <si>
    <t>En la cara no</t>
  </si>
  <si>
    <t>T2300561</t>
  </si>
  <si>
    <t>Historia del cerebro : una historia de la humanidad</t>
  </si>
  <si>
    <t>T2301302</t>
  </si>
  <si>
    <t>La violencia del tiempo</t>
  </si>
  <si>
    <t>T2303927</t>
  </si>
  <si>
    <t>T2303031</t>
  </si>
  <si>
    <t>Partituras electrónicas : lectoescritura musical en el ámbito digital</t>
  </si>
  <si>
    <t>T2300037</t>
  </si>
  <si>
    <t>Diosario : dioses, seres y espíritus del Perú</t>
  </si>
  <si>
    <t>T2300040</t>
  </si>
  <si>
    <t>Otra cosa</t>
  </si>
  <si>
    <t>T2302168</t>
  </si>
  <si>
    <t>Pequeño manual de la amabilidad</t>
  </si>
  <si>
    <t>T2300038</t>
  </si>
  <si>
    <t>Sopa</t>
  </si>
  <si>
    <t>T2300039</t>
  </si>
  <si>
    <t>Uli : una ardilla del otoño</t>
  </si>
  <si>
    <t>T2301387</t>
  </si>
  <si>
    <t>Con todo, contra todos : una historia de la selección peruana 1968-2022. Los pormenores de La era Gareca</t>
  </si>
  <si>
    <t>T2301300</t>
  </si>
  <si>
    <t>Contarlo todo</t>
  </si>
  <si>
    <t>T2301240</t>
  </si>
  <si>
    <t>El ABC de los seres fantásticos del Perú</t>
  </si>
  <si>
    <t>T2301713</t>
  </si>
  <si>
    <t>¿Qué es el poder? : ¿Quién lo tiene y por qué?</t>
  </si>
  <si>
    <t>T2301682</t>
  </si>
  <si>
    <t>Animales americanos a mano</t>
  </si>
  <si>
    <t>T2301686</t>
  </si>
  <si>
    <t>El viaje de Colón</t>
  </si>
  <si>
    <t>T2300168</t>
  </si>
  <si>
    <t>Chillico historietas</t>
  </si>
  <si>
    <t>T2300843</t>
  </si>
  <si>
    <t>La vuelta al mundo en 80 días / 20,000 leguas de viaje submarino</t>
  </si>
  <si>
    <t>T2300841</t>
  </si>
  <si>
    <t>Oliverio Twist / David Copperfield</t>
  </si>
  <si>
    <t>T2300842</t>
  </si>
  <si>
    <t>Sandokan / El León de Damasco</t>
  </si>
  <si>
    <t>T2304166</t>
  </si>
  <si>
    <t>Educación superior y empleo en el Perú : una brecha persistente</t>
  </si>
  <si>
    <t>T2301198</t>
  </si>
  <si>
    <t>Evaluación privada de proyectos</t>
  </si>
  <si>
    <t>T2301194</t>
  </si>
  <si>
    <t>Finanzas empresariales : la decisión de inversión</t>
  </si>
  <si>
    <t>T2302767</t>
  </si>
  <si>
    <t>Fundamentos de matemáticas financieras</t>
  </si>
  <si>
    <t>T2304675</t>
  </si>
  <si>
    <t>500 preguntas y respuestas sobre los animales</t>
  </si>
  <si>
    <t>T2304516</t>
  </si>
  <si>
    <t>Desde las aguas</t>
  </si>
  <si>
    <t>T2304667</t>
  </si>
  <si>
    <t>Mi primer libro de preguntas y respuestas</t>
  </si>
  <si>
    <t>MÓNIMO S.A.C</t>
  </si>
  <si>
    <t>FONDO DE CULTURA ECONÓMICA DEL PERU S.A.</t>
  </si>
  <si>
    <t xml:space="preserve">P.U. </t>
  </si>
  <si>
    <t>V.R.</t>
  </si>
  <si>
    <t>P.U. Ofertado</t>
  </si>
  <si>
    <t>Obs. y/o comentarios</t>
  </si>
  <si>
    <t>Plazo 
ofertado</t>
  </si>
  <si>
    <t>Puntos Eval. 
Tca. Legal</t>
  </si>
  <si>
    <t>SIN POSTOR</t>
  </si>
  <si>
    <t>Orden de 
presentación</t>
  </si>
  <si>
    <t>Condición 
del postor</t>
  </si>
  <si>
    <t>Código 
de título</t>
  </si>
  <si>
    <t>N° de ejemplares 
requeridos</t>
  </si>
  <si>
    <t>Cuadro de evaluación total proceso derivado</t>
  </si>
  <si>
    <t xml:space="preserve">N° de ejemplares 
ofertados </t>
  </si>
  <si>
    <t>P.U. Ofertado 
mas bajo</t>
  </si>
  <si>
    <t>Puntaje Eval. 
Económica</t>
  </si>
  <si>
    <t>Puntaje 
total</t>
  </si>
  <si>
    <t>Puntaje 
máximo</t>
  </si>
  <si>
    <t>N° de ejemplares 
adjudicados</t>
  </si>
  <si>
    <t>Monto total 
ofertado</t>
  </si>
  <si>
    <t>N° de ejemplares 
por adjudicar</t>
  </si>
  <si>
    <t>Evaluación Técnica Legal Proceso Derivado</t>
  </si>
  <si>
    <t>Monto 
adjudicado</t>
  </si>
  <si>
    <t>P.U. 
Ofertado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</si>
</sst>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sz val="10"/>
      <color theme="1"/>
      <name val="Aptos"/>
      <family val="2"/>
    </font>
    <font>
      <b/>
      <sz val="10"/>
      <name val="Aptos"/>
      <family val="2"/>
    </font>
    <font>
      <b/>
      <sz val="10"/>
      <color theme="1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6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</cellXfs>
  <cellStyles count="2">
    <cellStyle name="Normal" xfId="0" builtinId="0"/>
    <cellStyle name="Normal 2" xfId="1" xr:uid="{29807BFA-D30C-4F76-8FD5-31C27247F394}"/>
  </cellStyles>
  <dxfs count="214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2060"/>
      </font>
    </dxf>
    <dxf>
      <font>
        <color rgb="FF002060"/>
      </font>
    </dxf>
    <dxf>
      <font>
        <strike val="0"/>
        <color rgb="FFC00000"/>
      </font>
    </dxf>
    <dxf>
      <font>
        <b/>
        <i val="0"/>
        <color rgb="FF9C0006"/>
      </font>
    </dxf>
    <dxf>
      <font>
        <color rgb="FF002060"/>
      </font>
    </dxf>
    <dxf>
      <font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F8750-5145-4252-9542-0B5F8BD69D79}">
  <dimension ref="B3:N135"/>
  <sheetViews>
    <sheetView showGridLines="0" zoomScale="70" zoomScaleNormal="70" workbookViewId="0">
      <pane ySplit="8" topLeftCell="A9" activePane="bottomLeft" state="frozen"/>
      <selection pane="bottomLeft" activeCell="D25" sqref="D25"/>
    </sheetView>
  </sheetViews>
  <sheetFormatPr baseColWidth="10" defaultColWidth="11.42578125" defaultRowHeight="13.5" x14ac:dyDescent="0.25"/>
  <cols>
    <col min="1" max="1" width="11.42578125" style="3"/>
    <col min="2" max="2" width="15" style="3" bestFit="1" customWidth="1"/>
    <col min="3" max="3" width="57.85546875" style="3" customWidth="1"/>
    <col min="4" max="4" width="12" style="4" customWidth="1"/>
    <col min="5" max="5" width="12.28515625" style="4" customWidth="1"/>
    <col min="6" max="6" width="13.85546875" style="4" customWidth="1"/>
    <col min="7" max="9" width="17.28515625" style="4" customWidth="1"/>
    <col min="10" max="10" width="31.42578125" style="3" bestFit="1" customWidth="1"/>
    <col min="11" max="11" width="35.28515625" style="3" bestFit="1" customWidth="1"/>
    <col min="12" max="12" width="13" style="3" customWidth="1"/>
    <col min="13" max="13" width="37.85546875" style="3" bestFit="1" customWidth="1"/>
    <col min="14" max="14" width="15.28515625" style="3" bestFit="1" customWidth="1"/>
    <col min="15" max="16384" width="11.42578125" style="3"/>
  </cols>
  <sheetData>
    <row r="3" spans="2:14" x14ac:dyDescent="0.25">
      <c r="C3" s="1" t="s">
        <v>212</v>
      </c>
      <c r="D3" s="2"/>
      <c r="E3" s="1"/>
      <c r="F3" s="1"/>
      <c r="G3" s="1"/>
      <c r="H3" s="1"/>
      <c r="I3" s="1"/>
    </row>
    <row r="4" spans="2:14" x14ac:dyDescent="0.25">
      <c r="C4" s="1" t="s">
        <v>27</v>
      </c>
      <c r="D4" s="2"/>
      <c r="E4" s="1"/>
      <c r="F4" s="1"/>
      <c r="G4" s="1"/>
      <c r="H4" s="1"/>
      <c r="I4" s="1"/>
    </row>
    <row r="6" spans="2:14" ht="13.5" customHeight="1" x14ac:dyDescent="0.25">
      <c r="B6" s="36" t="s">
        <v>199</v>
      </c>
      <c r="C6" s="39" t="s">
        <v>0</v>
      </c>
      <c r="D6" s="51" t="s">
        <v>25</v>
      </c>
      <c r="E6" s="42" t="s">
        <v>1</v>
      </c>
      <c r="F6" s="43"/>
      <c r="G6" s="44"/>
      <c r="H6" s="30" t="s">
        <v>2</v>
      </c>
      <c r="I6" s="31"/>
      <c r="J6" s="31"/>
      <c r="K6" s="31"/>
      <c r="L6" s="32"/>
      <c r="M6" s="33" t="s">
        <v>3</v>
      </c>
      <c r="N6" s="26" t="s">
        <v>4</v>
      </c>
    </row>
    <row r="7" spans="2:14" ht="13.5" customHeight="1" x14ac:dyDescent="0.25">
      <c r="B7" s="37"/>
      <c r="C7" s="40"/>
      <c r="D7" s="52"/>
      <c r="E7" s="49" t="s">
        <v>5</v>
      </c>
      <c r="F7" s="49" t="s">
        <v>6</v>
      </c>
      <c r="G7" s="45" t="s">
        <v>7</v>
      </c>
      <c r="H7" s="47" t="s">
        <v>8</v>
      </c>
      <c r="I7" s="47" t="s">
        <v>9</v>
      </c>
      <c r="J7" s="29" t="s">
        <v>10</v>
      </c>
      <c r="K7" s="29" t="s">
        <v>11</v>
      </c>
      <c r="L7" s="29" t="s">
        <v>12</v>
      </c>
      <c r="M7" s="34"/>
      <c r="N7" s="27" t="s">
        <v>4</v>
      </c>
    </row>
    <row r="8" spans="2:14" x14ac:dyDescent="0.25">
      <c r="B8" s="38"/>
      <c r="C8" s="41"/>
      <c r="D8" s="53"/>
      <c r="E8" s="50"/>
      <c r="F8" s="50"/>
      <c r="G8" s="46"/>
      <c r="H8" s="48"/>
      <c r="I8" s="48"/>
      <c r="J8" s="29"/>
      <c r="K8" s="29"/>
      <c r="L8" s="29"/>
      <c r="M8" s="35"/>
      <c r="N8" s="28"/>
    </row>
    <row r="9" spans="2:14" x14ac:dyDescent="0.25">
      <c r="B9" s="5">
        <v>7</v>
      </c>
      <c r="C9" s="6" t="s">
        <v>15</v>
      </c>
      <c r="D9" s="5" t="s">
        <v>24</v>
      </c>
      <c r="E9" s="5" t="s">
        <v>13</v>
      </c>
      <c r="F9" s="5" t="s">
        <v>13</v>
      </c>
      <c r="G9" s="5" t="s">
        <v>13</v>
      </c>
      <c r="H9" s="5" t="s">
        <v>13</v>
      </c>
      <c r="I9" s="5" t="s">
        <v>13</v>
      </c>
      <c r="J9" s="7"/>
      <c r="K9" s="7"/>
      <c r="L9" s="5">
        <v>100</v>
      </c>
      <c r="M9" s="5" t="s">
        <v>14</v>
      </c>
      <c r="N9" s="7"/>
    </row>
    <row r="10" spans="2:14" x14ac:dyDescent="0.25">
      <c r="B10" s="5">
        <v>8</v>
      </c>
      <c r="C10" s="6" t="s">
        <v>28</v>
      </c>
      <c r="D10" s="5" t="s">
        <v>24</v>
      </c>
      <c r="E10" s="5" t="s">
        <v>13</v>
      </c>
      <c r="F10" s="5" t="s">
        <v>13</v>
      </c>
      <c r="G10" s="5" t="s">
        <v>13</v>
      </c>
      <c r="H10" s="5" t="s">
        <v>13</v>
      </c>
      <c r="I10" s="5" t="s">
        <v>13</v>
      </c>
      <c r="J10" s="7"/>
      <c r="K10" s="7"/>
      <c r="L10" s="5">
        <v>100</v>
      </c>
      <c r="M10" s="5" t="s">
        <v>14</v>
      </c>
      <c r="N10" s="7"/>
    </row>
    <row r="11" spans="2:14" x14ac:dyDescent="0.25">
      <c r="B11" s="5">
        <v>2</v>
      </c>
      <c r="C11" s="6" t="s">
        <v>16</v>
      </c>
      <c r="D11" s="5" t="s">
        <v>24</v>
      </c>
      <c r="E11" s="5" t="s">
        <v>13</v>
      </c>
      <c r="F11" s="5" t="s">
        <v>13</v>
      </c>
      <c r="G11" s="5" t="s">
        <v>13</v>
      </c>
      <c r="H11" s="5" t="s">
        <v>13</v>
      </c>
      <c r="I11" s="5" t="s">
        <v>13</v>
      </c>
      <c r="J11" s="7"/>
      <c r="K11" s="7"/>
      <c r="L11" s="5">
        <v>100</v>
      </c>
      <c r="M11" s="5" t="s">
        <v>14</v>
      </c>
      <c r="N11" s="7"/>
    </row>
    <row r="12" spans="2:14" x14ac:dyDescent="0.25">
      <c r="B12" s="5">
        <v>1</v>
      </c>
      <c r="C12" s="6" t="s">
        <v>17</v>
      </c>
      <c r="D12" s="5" t="s">
        <v>24</v>
      </c>
      <c r="E12" s="5" t="s">
        <v>13</v>
      </c>
      <c r="F12" s="5" t="s">
        <v>13</v>
      </c>
      <c r="G12" s="5" t="s">
        <v>13</v>
      </c>
      <c r="H12" s="5" t="s">
        <v>13</v>
      </c>
      <c r="I12" s="5" t="s">
        <v>13</v>
      </c>
      <c r="J12" s="7"/>
      <c r="K12" s="7"/>
      <c r="L12" s="5">
        <v>100</v>
      </c>
      <c r="M12" s="5" t="s">
        <v>14</v>
      </c>
      <c r="N12" s="7"/>
    </row>
    <row r="13" spans="2:14" x14ac:dyDescent="0.25">
      <c r="B13" s="5">
        <v>5</v>
      </c>
      <c r="C13" s="6" t="s">
        <v>18</v>
      </c>
      <c r="D13" s="5" t="s">
        <v>24</v>
      </c>
      <c r="E13" s="5" t="s">
        <v>13</v>
      </c>
      <c r="F13" s="5" t="s">
        <v>13</v>
      </c>
      <c r="G13" s="5" t="s">
        <v>13</v>
      </c>
      <c r="H13" s="5" t="s">
        <v>13</v>
      </c>
      <c r="I13" s="5" t="s">
        <v>13</v>
      </c>
      <c r="J13" s="7"/>
      <c r="K13" s="7"/>
      <c r="L13" s="5">
        <v>100</v>
      </c>
      <c r="M13" s="5" t="s">
        <v>14</v>
      </c>
      <c r="N13" s="7"/>
    </row>
    <row r="14" spans="2:14" x14ac:dyDescent="0.25">
      <c r="B14" s="5">
        <v>4</v>
      </c>
      <c r="C14" s="8" t="s">
        <v>19</v>
      </c>
      <c r="D14" s="5" t="s">
        <v>24</v>
      </c>
      <c r="E14" s="5" t="s">
        <v>13</v>
      </c>
      <c r="F14" s="5" t="s">
        <v>13</v>
      </c>
      <c r="G14" s="5" t="s">
        <v>13</v>
      </c>
      <c r="H14" s="5" t="s">
        <v>13</v>
      </c>
      <c r="I14" s="5" t="s">
        <v>13</v>
      </c>
      <c r="J14" s="7"/>
      <c r="K14" s="7"/>
      <c r="L14" s="5">
        <v>100</v>
      </c>
      <c r="M14" s="5" t="s">
        <v>14</v>
      </c>
      <c r="N14" s="7"/>
    </row>
    <row r="15" spans="2:14" x14ac:dyDescent="0.25">
      <c r="B15" s="5">
        <v>3</v>
      </c>
      <c r="C15" s="6" t="s">
        <v>20</v>
      </c>
      <c r="D15" s="5" t="s">
        <v>24</v>
      </c>
      <c r="E15" s="5" t="s">
        <v>13</v>
      </c>
      <c r="F15" s="5" t="s">
        <v>13</v>
      </c>
      <c r="G15" s="5" t="s">
        <v>13</v>
      </c>
      <c r="H15" s="5" t="s">
        <v>13</v>
      </c>
      <c r="I15" s="5" t="s">
        <v>13</v>
      </c>
      <c r="J15" s="7"/>
      <c r="K15" s="7"/>
      <c r="L15" s="5">
        <v>100</v>
      </c>
      <c r="M15" s="5" t="s">
        <v>14</v>
      </c>
      <c r="N15" s="7"/>
    </row>
    <row r="16" spans="2:14" x14ac:dyDescent="0.25">
      <c r="B16" s="5">
        <v>6</v>
      </c>
      <c r="C16" s="6" t="s">
        <v>29</v>
      </c>
      <c r="D16" s="5" t="s">
        <v>24</v>
      </c>
      <c r="E16" s="5" t="s">
        <v>13</v>
      </c>
      <c r="F16" s="5" t="s">
        <v>13</v>
      </c>
      <c r="G16" s="5" t="s">
        <v>13</v>
      </c>
      <c r="H16" s="5" t="s">
        <v>13</v>
      </c>
      <c r="I16" s="5" t="s">
        <v>13</v>
      </c>
      <c r="J16" s="7"/>
      <c r="K16" s="7"/>
      <c r="L16" s="5">
        <v>100</v>
      </c>
      <c r="M16" s="5" t="s">
        <v>14</v>
      </c>
      <c r="N16" s="7"/>
    </row>
    <row r="17" spans="3:3" x14ac:dyDescent="0.25">
      <c r="C17" s="9"/>
    </row>
    <row r="18" spans="3:3" x14ac:dyDescent="0.25">
      <c r="C18" s="9"/>
    </row>
    <row r="19" spans="3:3" x14ac:dyDescent="0.25">
      <c r="C19" s="9"/>
    </row>
    <row r="20" spans="3:3" x14ac:dyDescent="0.25">
      <c r="C20" s="9"/>
    </row>
    <row r="21" spans="3:3" x14ac:dyDescent="0.25">
      <c r="C21" s="9"/>
    </row>
    <row r="22" spans="3:3" x14ac:dyDescent="0.25">
      <c r="C22" s="9"/>
    </row>
    <row r="23" spans="3:3" x14ac:dyDescent="0.25">
      <c r="C23" s="9"/>
    </row>
    <row r="24" spans="3:3" x14ac:dyDescent="0.25">
      <c r="C24" s="9"/>
    </row>
    <row r="25" spans="3:3" x14ac:dyDescent="0.25">
      <c r="C25" s="9"/>
    </row>
    <row r="26" spans="3:3" x14ac:dyDescent="0.25">
      <c r="C26" s="9"/>
    </row>
    <row r="27" spans="3:3" x14ac:dyDescent="0.25">
      <c r="C27" s="9"/>
    </row>
    <row r="28" spans="3:3" x14ac:dyDescent="0.25">
      <c r="C28" s="9"/>
    </row>
    <row r="29" spans="3:3" x14ac:dyDescent="0.25">
      <c r="C29" s="9"/>
    </row>
    <row r="30" spans="3:3" x14ac:dyDescent="0.25">
      <c r="C30" s="9"/>
    </row>
    <row r="31" spans="3:3" x14ac:dyDescent="0.25">
      <c r="C31" s="9"/>
    </row>
    <row r="32" spans="3:3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  <row r="38" spans="3:3" x14ac:dyDescent="0.25">
      <c r="C38" s="9"/>
    </row>
    <row r="39" spans="3:3" x14ac:dyDescent="0.25">
      <c r="C39" s="9"/>
    </row>
    <row r="40" spans="3:3" x14ac:dyDescent="0.25">
      <c r="C40" s="9"/>
    </row>
    <row r="41" spans="3:3" x14ac:dyDescent="0.25">
      <c r="C41" s="9"/>
    </row>
    <row r="42" spans="3:3" x14ac:dyDescent="0.25">
      <c r="C42" s="9"/>
    </row>
    <row r="43" spans="3:3" x14ac:dyDescent="0.25">
      <c r="C43" s="9"/>
    </row>
    <row r="44" spans="3:3" x14ac:dyDescent="0.25">
      <c r="C44" s="9"/>
    </row>
    <row r="45" spans="3:3" x14ac:dyDescent="0.25">
      <c r="C45" s="9"/>
    </row>
    <row r="46" spans="3:3" x14ac:dyDescent="0.25">
      <c r="C46" s="9"/>
    </row>
    <row r="47" spans="3:3" x14ac:dyDescent="0.25">
      <c r="C47" s="9"/>
    </row>
    <row r="48" spans="3:3" x14ac:dyDescent="0.25">
      <c r="C48" s="9"/>
    </row>
    <row r="49" spans="3:3" x14ac:dyDescent="0.25">
      <c r="C49" s="9"/>
    </row>
    <row r="50" spans="3:3" x14ac:dyDescent="0.25">
      <c r="C50" s="9"/>
    </row>
    <row r="51" spans="3:3" x14ac:dyDescent="0.25">
      <c r="C51" s="9"/>
    </row>
    <row r="52" spans="3:3" x14ac:dyDescent="0.25">
      <c r="C52" s="9"/>
    </row>
    <row r="53" spans="3:3" x14ac:dyDescent="0.25">
      <c r="C53" s="9"/>
    </row>
    <row r="54" spans="3:3" x14ac:dyDescent="0.25">
      <c r="C54" s="9"/>
    </row>
    <row r="55" spans="3:3" x14ac:dyDescent="0.25">
      <c r="C55" s="9"/>
    </row>
    <row r="56" spans="3:3" x14ac:dyDescent="0.25">
      <c r="C56" s="9"/>
    </row>
    <row r="57" spans="3:3" x14ac:dyDescent="0.25">
      <c r="C57" s="9"/>
    </row>
    <row r="58" spans="3:3" x14ac:dyDescent="0.25">
      <c r="C58" s="9"/>
    </row>
    <row r="59" spans="3:3" x14ac:dyDescent="0.25">
      <c r="C59" s="9"/>
    </row>
    <row r="60" spans="3:3" x14ac:dyDescent="0.25">
      <c r="C60" s="9"/>
    </row>
    <row r="61" spans="3:3" x14ac:dyDescent="0.25">
      <c r="C61" s="9"/>
    </row>
    <row r="62" spans="3:3" x14ac:dyDescent="0.25">
      <c r="C62" s="9"/>
    </row>
    <row r="63" spans="3:3" x14ac:dyDescent="0.25">
      <c r="C63" s="9"/>
    </row>
    <row r="64" spans="3:3" x14ac:dyDescent="0.25">
      <c r="C64" s="9"/>
    </row>
    <row r="65" spans="3:3" x14ac:dyDescent="0.25">
      <c r="C65" s="9"/>
    </row>
    <row r="66" spans="3:3" x14ac:dyDescent="0.25">
      <c r="C66" s="9"/>
    </row>
    <row r="67" spans="3:3" x14ac:dyDescent="0.25">
      <c r="C67" s="9"/>
    </row>
    <row r="68" spans="3:3" x14ac:dyDescent="0.25">
      <c r="C68" s="9"/>
    </row>
    <row r="69" spans="3:3" x14ac:dyDescent="0.25">
      <c r="C69" s="9"/>
    </row>
    <row r="70" spans="3:3" x14ac:dyDescent="0.25">
      <c r="C70" s="9"/>
    </row>
    <row r="71" spans="3:3" x14ac:dyDescent="0.25">
      <c r="C71" s="9"/>
    </row>
    <row r="72" spans="3:3" x14ac:dyDescent="0.25">
      <c r="C72" s="9"/>
    </row>
    <row r="73" spans="3:3" x14ac:dyDescent="0.25">
      <c r="C73" s="9"/>
    </row>
    <row r="74" spans="3:3" x14ac:dyDescent="0.25">
      <c r="C74" s="9"/>
    </row>
    <row r="75" spans="3:3" x14ac:dyDescent="0.25">
      <c r="C75" s="9"/>
    </row>
    <row r="76" spans="3:3" x14ac:dyDescent="0.25">
      <c r="C76" s="9"/>
    </row>
    <row r="77" spans="3:3" x14ac:dyDescent="0.25">
      <c r="C77" s="9"/>
    </row>
    <row r="78" spans="3:3" x14ac:dyDescent="0.25">
      <c r="C78" s="9"/>
    </row>
    <row r="79" spans="3:3" x14ac:dyDescent="0.25">
      <c r="C79" s="9"/>
    </row>
    <row r="80" spans="3:3" x14ac:dyDescent="0.25">
      <c r="C80" s="9"/>
    </row>
    <row r="81" spans="3:3" x14ac:dyDescent="0.25">
      <c r="C81" s="9"/>
    </row>
    <row r="82" spans="3:3" x14ac:dyDescent="0.25">
      <c r="C82" s="9"/>
    </row>
    <row r="83" spans="3:3" x14ac:dyDescent="0.25">
      <c r="C83" s="9"/>
    </row>
    <row r="84" spans="3:3" x14ac:dyDescent="0.25">
      <c r="C84" s="9"/>
    </row>
    <row r="85" spans="3:3" x14ac:dyDescent="0.25">
      <c r="C85" s="9"/>
    </row>
    <row r="86" spans="3:3" x14ac:dyDescent="0.25">
      <c r="C86" s="9"/>
    </row>
    <row r="87" spans="3:3" x14ac:dyDescent="0.25">
      <c r="C87" s="9"/>
    </row>
    <row r="88" spans="3:3" x14ac:dyDescent="0.25">
      <c r="C88" s="9"/>
    </row>
    <row r="89" spans="3:3" x14ac:dyDescent="0.25">
      <c r="C89" s="9"/>
    </row>
    <row r="90" spans="3:3" x14ac:dyDescent="0.25">
      <c r="C90" s="9"/>
    </row>
    <row r="91" spans="3:3" x14ac:dyDescent="0.25">
      <c r="C91" s="9"/>
    </row>
    <row r="92" spans="3:3" x14ac:dyDescent="0.25">
      <c r="C92" s="9"/>
    </row>
    <row r="93" spans="3:3" x14ac:dyDescent="0.25">
      <c r="C93" s="9"/>
    </row>
    <row r="94" spans="3:3" x14ac:dyDescent="0.25">
      <c r="C94" s="9"/>
    </row>
    <row r="95" spans="3:3" x14ac:dyDescent="0.25">
      <c r="C95" s="9"/>
    </row>
    <row r="96" spans="3:3" x14ac:dyDescent="0.25">
      <c r="C96" s="9"/>
    </row>
    <row r="97" spans="3:3" x14ac:dyDescent="0.25">
      <c r="C97" s="9"/>
    </row>
    <row r="98" spans="3:3" x14ac:dyDescent="0.25">
      <c r="C98" s="9"/>
    </row>
    <row r="99" spans="3:3" x14ac:dyDescent="0.25">
      <c r="C99" s="9"/>
    </row>
    <row r="100" spans="3:3" x14ac:dyDescent="0.25">
      <c r="C100" s="9"/>
    </row>
    <row r="101" spans="3:3" x14ac:dyDescent="0.25">
      <c r="C101" s="9"/>
    </row>
    <row r="102" spans="3:3" x14ac:dyDescent="0.25">
      <c r="C102" s="9"/>
    </row>
    <row r="103" spans="3:3" x14ac:dyDescent="0.25">
      <c r="C103" s="9"/>
    </row>
    <row r="104" spans="3:3" x14ac:dyDescent="0.25">
      <c r="C104" s="9"/>
    </row>
    <row r="105" spans="3:3" x14ac:dyDescent="0.25">
      <c r="C105" s="9"/>
    </row>
    <row r="106" spans="3:3" x14ac:dyDescent="0.25">
      <c r="C106" s="9"/>
    </row>
    <row r="107" spans="3:3" x14ac:dyDescent="0.25">
      <c r="C107" s="9"/>
    </row>
    <row r="108" spans="3:3" x14ac:dyDescent="0.25">
      <c r="C108" s="9"/>
    </row>
    <row r="109" spans="3:3" x14ac:dyDescent="0.25">
      <c r="C109" s="9"/>
    </row>
    <row r="110" spans="3:3" x14ac:dyDescent="0.25">
      <c r="C110" s="9"/>
    </row>
    <row r="111" spans="3:3" x14ac:dyDescent="0.25">
      <c r="C111" s="9"/>
    </row>
    <row r="112" spans="3:3" x14ac:dyDescent="0.25">
      <c r="C112" s="9"/>
    </row>
    <row r="113" spans="3:3" x14ac:dyDescent="0.25">
      <c r="C113" s="9"/>
    </row>
    <row r="114" spans="3:3" x14ac:dyDescent="0.25">
      <c r="C114" s="9"/>
    </row>
    <row r="115" spans="3:3" x14ac:dyDescent="0.25">
      <c r="C115" s="9"/>
    </row>
    <row r="116" spans="3:3" x14ac:dyDescent="0.25">
      <c r="C116" s="9"/>
    </row>
    <row r="117" spans="3:3" x14ac:dyDescent="0.25">
      <c r="C117" s="9"/>
    </row>
    <row r="118" spans="3:3" x14ac:dyDescent="0.25">
      <c r="C118" s="9"/>
    </row>
    <row r="119" spans="3:3" x14ac:dyDescent="0.25">
      <c r="C119" s="9"/>
    </row>
    <row r="120" spans="3:3" x14ac:dyDescent="0.25">
      <c r="C120" s="9"/>
    </row>
    <row r="121" spans="3:3" x14ac:dyDescent="0.25">
      <c r="C121" s="9"/>
    </row>
    <row r="122" spans="3:3" x14ac:dyDescent="0.25">
      <c r="C122" s="9"/>
    </row>
    <row r="123" spans="3:3" x14ac:dyDescent="0.25">
      <c r="C123" s="9"/>
    </row>
    <row r="124" spans="3:3" x14ac:dyDescent="0.25">
      <c r="C124" s="9"/>
    </row>
    <row r="125" spans="3:3" x14ac:dyDescent="0.25">
      <c r="C125" s="9"/>
    </row>
    <row r="126" spans="3:3" x14ac:dyDescent="0.25">
      <c r="C126" s="9"/>
    </row>
    <row r="127" spans="3:3" x14ac:dyDescent="0.25">
      <c r="C127" s="9"/>
    </row>
    <row r="128" spans="3:3" x14ac:dyDescent="0.25">
      <c r="C128" s="9"/>
    </row>
    <row r="129" spans="3:3" x14ac:dyDescent="0.25">
      <c r="C129" s="9"/>
    </row>
    <row r="130" spans="3:3" x14ac:dyDescent="0.25">
      <c r="C130" s="9"/>
    </row>
    <row r="131" spans="3:3" x14ac:dyDescent="0.25">
      <c r="C131" s="9"/>
    </row>
    <row r="132" spans="3:3" x14ac:dyDescent="0.25">
      <c r="C132" s="9"/>
    </row>
    <row r="133" spans="3:3" x14ac:dyDescent="0.25">
      <c r="C133" s="9"/>
    </row>
    <row r="134" spans="3:3" x14ac:dyDescent="0.25">
      <c r="C134" s="9"/>
    </row>
    <row r="135" spans="3:3" x14ac:dyDescent="0.25">
      <c r="C135" s="9"/>
    </row>
  </sheetData>
  <sortState xmlns:xlrd2="http://schemas.microsoft.com/office/spreadsheetml/2017/richdata2" ref="B8:N16">
    <sortCondition ref="C9:C16"/>
  </sortState>
  <mergeCells count="15">
    <mergeCell ref="B6:B8"/>
    <mergeCell ref="C6:C8"/>
    <mergeCell ref="E6:G6"/>
    <mergeCell ref="G7:G8"/>
    <mergeCell ref="I7:I8"/>
    <mergeCell ref="H7:H8"/>
    <mergeCell ref="E7:E8"/>
    <mergeCell ref="F7:F8"/>
    <mergeCell ref="D6:D8"/>
    <mergeCell ref="N6:N8"/>
    <mergeCell ref="J7:J8"/>
    <mergeCell ref="K7:K8"/>
    <mergeCell ref="L7:L8"/>
    <mergeCell ref="H6:L6"/>
    <mergeCell ref="M6:M8"/>
  </mergeCells>
  <phoneticPr fontId="2" type="noConversion"/>
  <conditionalFormatting sqref="D9:D16">
    <cfRule type="cellIs" dxfId="213" priority="74" operator="equal">
      <formula>"SIN POSTOR"</formula>
    </cfRule>
  </conditionalFormatting>
  <conditionalFormatting sqref="L9 L12 L14:L16">
    <cfRule type="cellIs" dxfId="212" priority="50" operator="equal">
      <formula>"NO EVALUADO"</formula>
    </cfRule>
  </conditionalFormatting>
  <conditionalFormatting sqref="L10:L11 L13">
    <cfRule type="cellIs" dxfId="211" priority="69" operator="equal">
      <formula>"DESCALIFICADO"</formula>
    </cfRule>
  </conditionalFormatting>
  <conditionalFormatting sqref="L9:M9 E9:I16 M10 L12:M12 M13 L14:M16">
    <cfRule type="cellIs" dxfId="210" priority="73" operator="equal">
      <formula>"""NO CUMPLE"""</formula>
    </cfRule>
  </conditionalFormatting>
  <conditionalFormatting sqref="M9:M10 E9:I313 M12:M16">
    <cfRule type="cellIs" dxfId="209" priority="72" operator="equal">
      <formula>"NO CUMPLE"</formula>
    </cfRule>
  </conditionalFormatting>
  <conditionalFormatting sqref="M9:M16">
    <cfRule type="cellIs" dxfId="208" priority="70" operator="equal">
      <formula>"DESCALIFICADO"</formula>
    </cfRule>
    <cfRule type="cellIs" dxfId="207" priority="71" operator="equal">
      <formula>"NO EVALUADO"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5297E-1519-41CF-AB64-77D4C158FD8D}">
  <dimension ref="B2:X92"/>
  <sheetViews>
    <sheetView showGridLines="0" tabSelected="1" topLeftCell="A37" zoomScale="80" zoomScaleNormal="80" workbookViewId="0">
      <selection activeCell="I11" sqref="I11"/>
    </sheetView>
  </sheetViews>
  <sheetFormatPr baseColWidth="10" defaultColWidth="11.42578125" defaultRowHeight="13.5" x14ac:dyDescent="0.25"/>
  <cols>
    <col min="1" max="1" width="11.42578125" style="3"/>
    <col min="2" max="3" width="11.42578125" style="4"/>
    <col min="4" max="4" width="9.5703125" style="4" bestFit="1" customWidth="1"/>
    <col min="5" max="5" width="38.42578125" style="10" customWidth="1"/>
    <col min="6" max="6" width="16.28515625" style="4" bestFit="1" customWidth="1"/>
    <col min="7" max="8" width="11.42578125" style="24"/>
    <col min="9" max="9" width="45" style="9" customWidth="1"/>
    <col min="10" max="10" width="13" style="4" bestFit="1" customWidth="1"/>
    <col min="11" max="12" width="11.42578125" style="4"/>
    <col min="13" max="13" width="16.28515625" style="4" bestFit="1" customWidth="1"/>
    <col min="14" max="14" width="15.140625" style="24" customWidth="1"/>
    <col min="15" max="15" width="17" style="24" bestFit="1" customWidth="1"/>
    <col min="16" max="16" width="18.85546875" style="24" bestFit="1" customWidth="1"/>
    <col min="17" max="17" width="18.140625" style="4" bestFit="1" customWidth="1"/>
    <col min="18" max="18" width="13.7109375" style="4" bestFit="1" customWidth="1"/>
    <col min="19" max="19" width="14.140625" style="4" bestFit="1" customWidth="1"/>
    <col min="20" max="20" width="22" style="4" bestFit="1" customWidth="1"/>
    <col min="21" max="21" width="18.7109375" style="24" customWidth="1"/>
    <col min="22" max="22" width="15.85546875" style="4" bestFit="1" customWidth="1"/>
    <col min="23" max="23" width="22" style="4" bestFit="1" customWidth="1"/>
    <col min="24" max="24" width="25.85546875" style="4" bestFit="1" customWidth="1"/>
    <col min="25" max="16384" width="11.42578125" style="3"/>
  </cols>
  <sheetData>
    <row r="2" spans="3:24" x14ac:dyDescent="0.25">
      <c r="C2" s="1" t="s">
        <v>203</v>
      </c>
    </row>
    <row r="3" spans="3:24" x14ac:dyDescent="0.25">
      <c r="C3" s="1" t="s">
        <v>27</v>
      </c>
    </row>
    <row r="5" spans="3:24" ht="40.5" x14ac:dyDescent="0.25">
      <c r="C5" s="11" t="s">
        <v>21</v>
      </c>
      <c r="D5" s="11" t="s">
        <v>201</v>
      </c>
      <c r="E5" s="11" t="s">
        <v>22</v>
      </c>
      <c r="F5" s="11" t="s">
        <v>202</v>
      </c>
      <c r="G5" s="11" t="s">
        <v>192</v>
      </c>
      <c r="H5" s="11" t="s">
        <v>193</v>
      </c>
      <c r="I5" s="16" t="s">
        <v>0</v>
      </c>
      <c r="J5" s="16" t="s">
        <v>26</v>
      </c>
      <c r="K5" s="16" t="s">
        <v>196</v>
      </c>
      <c r="L5" s="16" t="s">
        <v>197</v>
      </c>
      <c r="M5" s="16" t="s">
        <v>204</v>
      </c>
      <c r="N5" s="16" t="s">
        <v>194</v>
      </c>
      <c r="O5" s="17" t="s">
        <v>210</v>
      </c>
      <c r="P5" s="17" t="s">
        <v>205</v>
      </c>
      <c r="Q5" s="17" t="s">
        <v>206</v>
      </c>
      <c r="R5" s="17" t="s">
        <v>207</v>
      </c>
      <c r="S5" s="17" t="s">
        <v>208</v>
      </c>
      <c r="T5" s="17" t="s">
        <v>209</v>
      </c>
      <c r="U5" s="17" t="s">
        <v>23</v>
      </c>
      <c r="V5" s="17" t="s">
        <v>200</v>
      </c>
      <c r="W5" s="17" t="s">
        <v>211</v>
      </c>
      <c r="X5" s="16" t="s">
        <v>195</v>
      </c>
    </row>
    <row r="6" spans="3:24" x14ac:dyDescent="0.25">
      <c r="C6" s="12">
        <v>61</v>
      </c>
      <c r="D6" s="12" t="s">
        <v>45</v>
      </c>
      <c r="E6" s="13" t="s">
        <v>46</v>
      </c>
      <c r="F6" s="12">
        <v>83</v>
      </c>
      <c r="G6" s="15">
        <v>70</v>
      </c>
      <c r="H6" s="15">
        <v>5810</v>
      </c>
      <c r="I6" s="18" t="s">
        <v>17</v>
      </c>
      <c r="J6" s="12">
        <v>20298841615</v>
      </c>
      <c r="K6" s="14">
        <v>30</v>
      </c>
      <c r="L6" s="12">
        <v>100</v>
      </c>
      <c r="M6" s="12">
        <v>83</v>
      </c>
      <c r="N6" s="15">
        <v>56</v>
      </c>
      <c r="O6" s="15">
        <f>+IF(M6&lt;=F6,M6*N6,F6*N6)</f>
        <v>4648</v>
      </c>
      <c r="P6" s="15">
        <v>56</v>
      </c>
      <c r="Q6" s="21">
        <f>+IF(N6&lt;=G6,(200-(N6/P6)*100),"DESCALIFICADO")</f>
        <v>100</v>
      </c>
      <c r="R6" s="21">
        <f>0.7*L6+0.3*Q6</f>
        <v>100</v>
      </c>
      <c r="S6" s="21">
        <v>100</v>
      </c>
      <c r="T6" s="12">
        <f>+IF(AND(R6=S6,M6&lt;=F6),M6,0)</f>
        <v>83</v>
      </c>
      <c r="U6" s="15">
        <f>+T6*N6</f>
        <v>4648</v>
      </c>
      <c r="V6" s="12" t="str">
        <f>+IF(T6=0, "PERDEDOR","GANADOR")</f>
        <v>GANADOR</v>
      </c>
      <c r="W6" s="12">
        <f>+IF(T6=0,0,F6-T6)</f>
        <v>0</v>
      </c>
      <c r="X6" s="12"/>
    </row>
    <row r="7" spans="3:24" ht="27" x14ac:dyDescent="0.25">
      <c r="C7" s="12">
        <v>68</v>
      </c>
      <c r="D7" s="12" t="s">
        <v>162</v>
      </c>
      <c r="E7" s="13" t="s">
        <v>163</v>
      </c>
      <c r="F7" s="12">
        <v>27</v>
      </c>
      <c r="G7" s="15">
        <v>108</v>
      </c>
      <c r="H7" s="15">
        <v>2916</v>
      </c>
      <c r="I7" s="18" t="s">
        <v>20</v>
      </c>
      <c r="J7" s="12">
        <v>20536618075</v>
      </c>
      <c r="K7" s="14">
        <v>30</v>
      </c>
      <c r="L7" s="12">
        <v>100</v>
      </c>
      <c r="M7" s="12">
        <v>27</v>
      </c>
      <c r="N7" s="15">
        <v>108</v>
      </c>
      <c r="O7" s="15">
        <f t="shared" ref="O7:O69" si="0">+IF(M7&lt;=F7,M7*N7,F7*N7)</f>
        <v>2916</v>
      </c>
      <c r="P7" s="15">
        <v>108</v>
      </c>
      <c r="Q7" s="21">
        <f t="shared" ref="Q7:Q69" si="1">+IF(N7&lt;=G7,(200-(N7/P7)*100),"DESCALIFICADO")</f>
        <v>100</v>
      </c>
      <c r="R7" s="21">
        <f t="shared" ref="R7:R69" si="2">0.7*L7+0.3*Q7</f>
        <v>100</v>
      </c>
      <c r="S7" s="21">
        <v>100</v>
      </c>
      <c r="T7" s="12">
        <f t="shared" ref="T7:T69" si="3">+IF(AND(R7=S7,M7&lt;=F7),M7,0)</f>
        <v>27</v>
      </c>
      <c r="U7" s="15">
        <f t="shared" ref="U7:U69" si="4">+T7*N7</f>
        <v>2916</v>
      </c>
      <c r="V7" s="12" t="str">
        <f t="shared" ref="V7:V69" si="5">+IF(T7=0, "PERDEDOR","GANADOR")</f>
        <v>GANADOR</v>
      </c>
      <c r="W7" s="12">
        <f t="shared" ref="W7:W69" si="6">+IF(T7=0,0,F7-T7)</f>
        <v>0</v>
      </c>
      <c r="X7" s="12"/>
    </row>
    <row r="8" spans="3:24" ht="27" x14ac:dyDescent="0.25">
      <c r="C8" s="12">
        <v>79</v>
      </c>
      <c r="D8" s="12" t="s">
        <v>131</v>
      </c>
      <c r="E8" s="13" t="s">
        <v>132</v>
      </c>
      <c r="F8" s="12">
        <v>2</v>
      </c>
      <c r="G8" s="15">
        <v>103</v>
      </c>
      <c r="H8" s="15">
        <f t="shared" ref="H8:H14" si="7">+F8*G8</f>
        <v>206</v>
      </c>
      <c r="I8" s="18" t="s">
        <v>198</v>
      </c>
      <c r="J8" s="12"/>
      <c r="K8" s="14"/>
      <c r="L8" s="12"/>
      <c r="M8" s="12"/>
      <c r="N8" s="15"/>
      <c r="O8" s="15"/>
      <c r="P8" s="15"/>
      <c r="Q8" s="21"/>
      <c r="R8" s="21"/>
      <c r="S8" s="21"/>
      <c r="T8" s="12"/>
      <c r="U8" s="15"/>
      <c r="V8" s="12" t="s">
        <v>198</v>
      </c>
      <c r="W8" s="12">
        <f>+F8</f>
        <v>2</v>
      </c>
      <c r="X8" s="12"/>
    </row>
    <row r="9" spans="3:24" ht="27" x14ac:dyDescent="0.25">
      <c r="C9" s="12">
        <v>92</v>
      </c>
      <c r="D9" s="12" t="s">
        <v>57</v>
      </c>
      <c r="E9" s="13" t="s">
        <v>58</v>
      </c>
      <c r="F9" s="12">
        <v>26</v>
      </c>
      <c r="G9" s="15">
        <v>25</v>
      </c>
      <c r="H9" s="15">
        <f t="shared" si="7"/>
        <v>650</v>
      </c>
      <c r="I9" s="18" t="s">
        <v>198</v>
      </c>
      <c r="J9" s="12"/>
      <c r="K9" s="14"/>
      <c r="L9" s="12"/>
      <c r="M9" s="12"/>
      <c r="N9" s="15"/>
      <c r="O9" s="15"/>
      <c r="P9" s="15"/>
      <c r="Q9" s="21"/>
      <c r="R9" s="21"/>
      <c r="S9" s="21"/>
      <c r="T9" s="12"/>
      <c r="U9" s="15"/>
      <c r="V9" s="12" t="s">
        <v>198</v>
      </c>
      <c r="W9" s="12">
        <f t="shared" ref="W9:W11" si="8">+F9</f>
        <v>26</v>
      </c>
      <c r="X9" s="12"/>
    </row>
    <row r="10" spans="3:24" ht="27" x14ac:dyDescent="0.25">
      <c r="C10" s="12">
        <v>119</v>
      </c>
      <c r="D10" s="12" t="s">
        <v>184</v>
      </c>
      <c r="E10" s="13" t="s">
        <v>185</v>
      </c>
      <c r="F10" s="12">
        <v>27</v>
      </c>
      <c r="G10" s="15">
        <v>79</v>
      </c>
      <c r="H10" s="15">
        <f t="shared" si="7"/>
        <v>2133</v>
      </c>
      <c r="I10" s="18" t="s">
        <v>198</v>
      </c>
      <c r="J10" s="12"/>
      <c r="K10" s="14"/>
      <c r="L10" s="12"/>
      <c r="M10" s="12"/>
      <c r="N10" s="15"/>
      <c r="O10" s="15"/>
      <c r="P10" s="15"/>
      <c r="Q10" s="21"/>
      <c r="R10" s="21"/>
      <c r="S10" s="21"/>
      <c r="T10" s="12"/>
      <c r="U10" s="15"/>
      <c r="V10" s="12" t="s">
        <v>198</v>
      </c>
      <c r="W10" s="12">
        <f t="shared" si="8"/>
        <v>27</v>
      </c>
      <c r="X10" s="12"/>
    </row>
    <row r="11" spans="3:24" ht="27" x14ac:dyDescent="0.25">
      <c r="C11" s="12">
        <v>129</v>
      </c>
      <c r="D11" s="12" t="s">
        <v>59</v>
      </c>
      <c r="E11" s="13" t="s">
        <v>60</v>
      </c>
      <c r="F11" s="12">
        <v>3</v>
      </c>
      <c r="G11" s="15">
        <v>202.6</v>
      </c>
      <c r="H11" s="15">
        <f t="shared" si="7"/>
        <v>607.79999999999995</v>
      </c>
      <c r="I11" s="18" t="s">
        <v>198</v>
      </c>
      <c r="J11" s="12"/>
      <c r="K11" s="14"/>
      <c r="L11" s="12"/>
      <c r="M11" s="12"/>
      <c r="N11" s="15"/>
      <c r="O11" s="15"/>
      <c r="P11" s="15"/>
      <c r="Q11" s="21"/>
      <c r="R11" s="21"/>
      <c r="S11" s="21"/>
      <c r="T11" s="12"/>
      <c r="U11" s="15"/>
      <c r="V11" s="12" t="s">
        <v>198</v>
      </c>
      <c r="W11" s="12">
        <f t="shared" si="8"/>
        <v>3</v>
      </c>
      <c r="X11" s="12"/>
    </row>
    <row r="12" spans="3:24" ht="27" x14ac:dyDescent="0.25">
      <c r="C12" s="12">
        <v>165</v>
      </c>
      <c r="D12" s="12" t="s">
        <v>61</v>
      </c>
      <c r="E12" s="13" t="s">
        <v>62</v>
      </c>
      <c r="F12" s="12">
        <v>1</v>
      </c>
      <c r="G12" s="15">
        <v>169</v>
      </c>
      <c r="H12" s="15">
        <f t="shared" si="7"/>
        <v>169</v>
      </c>
      <c r="I12" s="18" t="s">
        <v>17</v>
      </c>
      <c r="J12" s="12">
        <v>20298841615</v>
      </c>
      <c r="K12" s="14">
        <v>30</v>
      </c>
      <c r="L12" s="12">
        <v>100</v>
      </c>
      <c r="M12" s="12">
        <v>1</v>
      </c>
      <c r="N12" s="15">
        <v>102</v>
      </c>
      <c r="O12" s="15">
        <f t="shared" si="0"/>
        <v>102</v>
      </c>
      <c r="P12" s="15">
        <v>102</v>
      </c>
      <c r="Q12" s="21">
        <f t="shared" si="1"/>
        <v>100</v>
      </c>
      <c r="R12" s="21">
        <f t="shared" si="2"/>
        <v>100</v>
      </c>
      <c r="S12" s="21">
        <v>100</v>
      </c>
      <c r="T12" s="12">
        <f t="shared" si="3"/>
        <v>1</v>
      </c>
      <c r="U12" s="15">
        <f t="shared" si="4"/>
        <v>102</v>
      </c>
      <c r="V12" s="12" t="str">
        <f t="shared" si="5"/>
        <v>GANADOR</v>
      </c>
      <c r="W12" s="12">
        <f t="shared" si="6"/>
        <v>0</v>
      </c>
      <c r="X12" s="12"/>
    </row>
    <row r="13" spans="3:24" x14ac:dyDescent="0.25">
      <c r="C13" s="12">
        <v>232</v>
      </c>
      <c r="D13" s="12" t="s">
        <v>164</v>
      </c>
      <c r="E13" s="13" t="s">
        <v>165</v>
      </c>
      <c r="F13" s="12">
        <v>38</v>
      </c>
      <c r="G13" s="15">
        <v>71</v>
      </c>
      <c r="H13" s="15">
        <f t="shared" si="7"/>
        <v>2698</v>
      </c>
      <c r="I13" s="18" t="s">
        <v>198</v>
      </c>
      <c r="J13" s="12"/>
      <c r="K13" s="14"/>
      <c r="L13" s="12"/>
      <c r="M13" s="12"/>
      <c r="N13" s="15"/>
      <c r="O13" s="15"/>
      <c r="P13" s="15"/>
      <c r="Q13" s="21"/>
      <c r="R13" s="21"/>
      <c r="S13" s="21"/>
      <c r="T13" s="12"/>
      <c r="U13" s="15"/>
      <c r="V13" s="12" t="s">
        <v>198</v>
      </c>
      <c r="W13" s="12">
        <f t="shared" ref="W13:W14" si="9">+F13</f>
        <v>38</v>
      </c>
      <c r="X13" s="12"/>
    </row>
    <row r="14" spans="3:24" ht="27" x14ac:dyDescent="0.25">
      <c r="C14" s="12">
        <v>359</v>
      </c>
      <c r="D14" s="12" t="s">
        <v>63</v>
      </c>
      <c r="E14" s="13" t="s">
        <v>64</v>
      </c>
      <c r="F14" s="12">
        <v>37</v>
      </c>
      <c r="G14" s="15">
        <v>63</v>
      </c>
      <c r="H14" s="15">
        <f t="shared" si="7"/>
        <v>2331</v>
      </c>
      <c r="I14" s="18" t="s">
        <v>198</v>
      </c>
      <c r="J14" s="12"/>
      <c r="K14" s="14"/>
      <c r="L14" s="12"/>
      <c r="M14" s="12"/>
      <c r="N14" s="15"/>
      <c r="O14" s="15"/>
      <c r="P14" s="15"/>
      <c r="Q14" s="21"/>
      <c r="R14" s="21"/>
      <c r="S14" s="21"/>
      <c r="T14" s="12"/>
      <c r="U14" s="15"/>
      <c r="V14" s="12" t="s">
        <v>198</v>
      </c>
      <c r="W14" s="12">
        <f t="shared" si="9"/>
        <v>37</v>
      </c>
      <c r="X14" s="12"/>
    </row>
    <row r="15" spans="3:24" x14ac:dyDescent="0.25">
      <c r="C15" s="12">
        <v>369</v>
      </c>
      <c r="D15" s="12" t="s">
        <v>125</v>
      </c>
      <c r="E15" s="13" t="s">
        <v>126</v>
      </c>
      <c r="F15" s="12">
        <v>3</v>
      </c>
      <c r="G15" s="15">
        <v>45.9</v>
      </c>
      <c r="H15" s="15">
        <v>137.69999999999999</v>
      </c>
      <c r="I15" s="18" t="s">
        <v>17</v>
      </c>
      <c r="J15" s="12">
        <v>20298841615</v>
      </c>
      <c r="K15" s="14">
        <v>30</v>
      </c>
      <c r="L15" s="12">
        <v>100</v>
      </c>
      <c r="M15" s="12">
        <v>3</v>
      </c>
      <c r="N15" s="15">
        <v>44</v>
      </c>
      <c r="O15" s="15">
        <f t="shared" si="0"/>
        <v>132</v>
      </c>
      <c r="P15" s="15">
        <v>44</v>
      </c>
      <c r="Q15" s="21">
        <f t="shared" si="1"/>
        <v>100</v>
      </c>
      <c r="R15" s="21">
        <f t="shared" si="2"/>
        <v>100</v>
      </c>
      <c r="S15" s="21">
        <v>100</v>
      </c>
      <c r="T15" s="12">
        <f t="shared" si="3"/>
        <v>3</v>
      </c>
      <c r="U15" s="15">
        <f t="shared" si="4"/>
        <v>132</v>
      </c>
      <c r="V15" s="12" t="str">
        <f t="shared" si="5"/>
        <v>GANADOR</v>
      </c>
      <c r="W15" s="12">
        <f t="shared" si="6"/>
        <v>0</v>
      </c>
      <c r="X15" s="12"/>
    </row>
    <row r="16" spans="3:24" ht="27" x14ac:dyDescent="0.25">
      <c r="C16" s="12">
        <v>372</v>
      </c>
      <c r="D16" s="12" t="s">
        <v>65</v>
      </c>
      <c r="E16" s="13" t="s">
        <v>66</v>
      </c>
      <c r="F16" s="12">
        <v>40</v>
      </c>
      <c r="G16" s="15">
        <v>85.7</v>
      </c>
      <c r="H16" s="15">
        <f>+F16*G16</f>
        <v>3428</v>
      </c>
      <c r="I16" s="18" t="s">
        <v>198</v>
      </c>
      <c r="J16" s="12"/>
      <c r="K16" s="14"/>
      <c r="L16" s="12"/>
      <c r="M16" s="12"/>
      <c r="N16" s="15"/>
      <c r="O16" s="15"/>
      <c r="P16" s="15"/>
      <c r="Q16" s="21"/>
      <c r="R16" s="21"/>
      <c r="S16" s="21"/>
      <c r="T16" s="12"/>
      <c r="U16" s="15"/>
      <c r="V16" s="12" t="s">
        <v>198</v>
      </c>
      <c r="W16" s="12">
        <f t="shared" ref="W16:W20" si="10">+F16</f>
        <v>40</v>
      </c>
      <c r="X16" s="12"/>
    </row>
    <row r="17" spans="3:24" ht="27" x14ac:dyDescent="0.25">
      <c r="C17" s="12">
        <v>386</v>
      </c>
      <c r="D17" s="12" t="s">
        <v>67</v>
      </c>
      <c r="E17" s="13" t="s">
        <v>68</v>
      </c>
      <c r="F17" s="12">
        <v>3</v>
      </c>
      <c r="G17" s="15">
        <v>151.6</v>
      </c>
      <c r="H17" s="15">
        <f>+F17*G17</f>
        <v>454.79999999999995</v>
      </c>
      <c r="I17" s="18" t="s">
        <v>198</v>
      </c>
      <c r="J17" s="12"/>
      <c r="K17" s="14"/>
      <c r="L17" s="12"/>
      <c r="M17" s="12"/>
      <c r="N17" s="15"/>
      <c r="O17" s="15"/>
      <c r="P17" s="15"/>
      <c r="Q17" s="21"/>
      <c r="R17" s="21"/>
      <c r="S17" s="21"/>
      <c r="T17" s="12"/>
      <c r="U17" s="15"/>
      <c r="V17" s="12" t="s">
        <v>198</v>
      </c>
      <c r="W17" s="12">
        <f t="shared" si="10"/>
        <v>3</v>
      </c>
      <c r="X17" s="12"/>
    </row>
    <row r="18" spans="3:24" x14ac:dyDescent="0.25">
      <c r="C18" s="12">
        <v>426</v>
      </c>
      <c r="D18" s="12" t="s">
        <v>168</v>
      </c>
      <c r="E18" s="13" t="s">
        <v>169</v>
      </c>
      <c r="F18" s="12">
        <v>2</v>
      </c>
      <c r="G18" s="15">
        <v>40</v>
      </c>
      <c r="H18" s="15">
        <v>80</v>
      </c>
      <c r="I18" s="18" t="s">
        <v>198</v>
      </c>
      <c r="J18" s="12"/>
      <c r="K18" s="14"/>
      <c r="L18" s="12"/>
      <c r="M18" s="12"/>
      <c r="N18" s="15"/>
      <c r="O18" s="15"/>
      <c r="P18" s="15"/>
      <c r="Q18" s="21"/>
      <c r="R18" s="21"/>
      <c r="S18" s="21"/>
      <c r="T18" s="12"/>
      <c r="U18" s="15"/>
      <c r="V18" s="12" t="s">
        <v>198</v>
      </c>
      <c r="W18" s="12">
        <f t="shared" si="10"/>
        <v>2</v>
      </c>
      <c r="X18" s="12"/>
    </row>
    <row r="19" spans="3:24" ht="27" x14ac:dyDescent="0.25">
      <c r="C19" s="12">
        <v>458</v>
      </c>
      <c r="D19" s="12" t="s">
        <v>69</v>
      </c>
      <c r="E19" s="13" t="s">
        <v>70</v>
      </c>
      <c r="F19" s="12">
        <v>26</v>
      </c>
      <c r="G19" s="15">
        <v>54</v>
      </c>
      <c r="H19" s="15">
        <f t="shared" ref="H19:H24" si="11">+F19*G19</f>
        <v>1404</v>
      </c>
      <c r="I19" s="18" t="s">
        <v>198</v>
      </c>
      <c r="J19" s="12"/>
      <c r="K19" s="14"/>
      <c r="L19" s="12"/>
      <c r="M19" s="12"/>
      <c r="N19" s="15"/>
      <c r="O19" s="15"/>
      <c r="P19" s="15"/>
      <c r="Q19" s="21"/>
      <c r="R19" s="21"/>
      <c r="S19" s="21"/>
      <c r="T19" s="12"/>
      <c r="U19" s="15"/>
      <c r="V19" s="12" t="s">
        <v>198</v>
      </c>
      <c r="W19" s="12">
        <f t="shared" si="10"/>
        <v>26</v>
      </c>
      <c r="X19" s="12"/>
    </row>
    <row r="20" spans="3:24" ht="54" x14ac:dyDescent="0.25">
      <c r="C20" s="12">
        <v>459</v>
      </c>
      <c r="D20" s="12" t="s">
        <v>71</v>
      </c>
      <c r="E20" s="13" t="s">
        <v>72</v>
      </c>
      <c r="F20" s="12">
        <v>9</v>
      </c>
      <c r="G20" s="15">
        <v>42</v>
      </c>
      <c r="H20" s="15">
        <f t="shared" si="11"/>
        <v>378</v>
      </c>
      <c r="I20" s="18" t="s">
        <v>198</v>
      </c>
      <c r="J20" s="12"/>
      <c r="K20" s="14"/>
      <c r="L20" s="12"/>
      <c r="M20" s="12"/>
      <c r="N20" s="15"/>
      <c r="O20" s="15"/>
      <c r="P20" s="15"/>
      <c r="Q20" s="21"/>
      <c r="R20" s="21"/>
      <c r="S20" s="21"/>
      <c r="T20" s="12"/>
      <c r="U20" s="15"/>
      <c r="V20" s="12" t="s">
        <v>198</v>
      </c>
      <c r="W20" s="12">
        <f t="shared" si="10"/>
        <v>9</v>
      </c>
      <c r="X20" s="12"/>
    </row>
    <row r="21" spans="3:24" ht="27" x14ac:dyDescent="0.25">
      <c r="C21" s="12">
        <v>467</v>
      </c>
      <c r="D21" s="12" t="s">
        <v>73</v>
      </c>
      <c r="E21" s="13" t="s">
        <v>74</v>
      </c>
      <c r="F21" s="12">
        <v>19</v>
      </c>
      <c r="G21" s="15">
        <v>79</v>
      </c>
      <c r="H21" s="15">
        <f t="shared" si="11"/>
        <v>1501</v>
      </c>
      <c r="I21" s="18" t="s">
        <v>17</v>
      </c>
      <c r="J21" s="12">
        <v>20298841615</v>
      </c>
      <c r="K21" s="14">
        <v>30</v>
      </c>
      <c r="L21" s="12">
        <v>100</v>
      </c>
      <c r="M21" s="12">
        <v>19</v>
      </c>
      <c r="N21" s="15">
        <v>67</v>
      </c>
      <c r="O21" s="15">
        <f t="shared" si="0"/>
        <v>1273</v>
      </c>
      <c r="P21" s="15">
        <v>67</v>
      </c>
      <c r="Q21" s="21">
        <f t="shared" si="1"/>
        <v>100</v>
      </c>
      <c r="R21" s="21">
        <f t="shared" si="2"/>
        <v>100</v>
      </c>
      <c r="S21" s="21">
        <v>100</v>
      </c>
      <c r="T21" s="12">
        <f t="shared" si="3"/>
        <v>19</v>
      </c>
      <c r="U21" s="15">
        <f t="shared" si="4"/>
        <v>1273</v>
      </c>
      <c r="V21" s="12" t="str">
        <f t="shared" si="5"/>
        <v>GANADOR</v>
      </c>
      <c r="W21" s="12">
        <f t="shared" si="6"/>
        <v>0</v>
      </c>
      <c r="X21" s="12"/>
    </row>
    <row r="22" spans="3:24" x14ac:dyDescent="0.25">
      <c r="C22" s="12">
        <v>475</v>
      </c>
      <c r="D22" s="12" t="s">
        <v>75</v>
      </c>
      <c r="E22" s="13" t="s">
        <v>76</v>
      </c>
      <c r="F22" s="12">
        <v>5</v>
      </c>
      <c r="G22" s="15">
        <v>33</v>
      </c>
      <c r="H22" s="15">
        <f t="shared" si="11"/>
        <v>165</v>
      </c>
      <c r="I22" s="18" t="s">
        <v>198</v>
      </c>
      <c r="J22" s="12"/>
      <c r="K22" s="14"/>
      <c r="L22" s="12"/>
      <c r="M22" s="12"/>
      <c r="N22" s="15"/>
      <c r="O22" s="15"/>
      <c r="P22" s="15"/>
      <c r="Q22" s="21"/>
      <c r="R22" s="21"/>
      <c r="S22" s="21"/>
      <c r="T22" s="12"/>
      <c r="U22" s="15"/>
      <c r="V22" s="12" t="s">
        <v>198</v>
      </c>
      <c r="W22" s="12">
        <f t="shared" ref="W22:W23" si="12">+F22</f>
        <v>5</v>
      </c>
      <c r="X22" s="12"/>
    </row>
    <row r="23" spans="3:24" x14ac:dyDescent="0.25">
      <c r="C23" s="12">
        <v>497</v>
      </c>
      <c r="D23" s="12" t="s">
        <v>77</v>
      </c>
      <c r="E23" s="13" t="s">
        <v>78</v>
      </c>
      <c r="F23" s="12">
        <v>40</v>
      </c>
      <c r="G23" s="15">
        <v>65</v>
      </c>
      <c r="H23" s="15">
        <f t="shared" si="11"/>
        <v>2600</v>
      </c>
      <c r="I23" s="18" t="s">
        <v>198</v>
      </c>
      <c r="J23" s="12"/>
      <c r="K23" s="14"/>
      <c r="L23" s="12"/>
      <c r="M23" s="12"/>
      <c r="N23" s="15"/>
      <c r="O23" s="15"/>
      <c r="P23" s="15"/>
      <c r="Q23" s="21"/>
      <c r="R23" s="21"/>
      <c r="S23" s="21"/>
      <c r="T23" s="12"/>
      <c r="U23" s="15"/>
      <c r="V23" s="12" t="s">
        <v>198</v>
      </c>
      <c r="W23" s="12">
        <f t="shared" si="12"/>
        <v>40</v>
      </c>
      <c r="X23" s="12"/>
    </row>
    <row r="24" spans="3:24" ht="27" x14ac:dyDescent="0.25">
      <c r="C24" s="12">
        <v>502</v>
      </c>
      <c r="D24" s="12" t="s">
        <v>79</v>
      </c>
      <c r="E24" s="13" t="s">
        <v>80</v>
      </c>
      <c r="F24" s="12">
        <v>1</v>
      </c>
      <c r="G24" s="15">
        <v>72</v>
      </c>
      <c r="H24" s="15">
        <f t="shared" si="11"/>
        <v>72</v>
      </c>
      <c r="I24" s="18" t="s">
        <v>17</v>
      </c>
      <c r="J24" s="12">
        <v>20298841615</v>
      </c>
      <c r="K24" s="14">
        <v>30</v>
      </c>
      <c r="L24" s="12">
        <v>100</v>
      </c>
      <c r="M24" s="12">
        <v>1</v>
      </c>
      <c r="N24" s="15">
        <v>64</v>
      </c>
      <c r="O24" s="15">
        <f t="shared" si="0"/>
        <v>64</v>
      </c>
      <c r="P24" s="15">
        <v>64</v>
      </c>
      <c r="Q24" s="21">
        <f t="shared" si="1"/>
        <v>100</v>
      </c>
      <c r="R24" s="21">
        <f t="shared" si="2"/>
        <v>100</v>
      </c>
      <c r="S24" s="21">
        <v>100</v>
      </c>
      <c r="T24" s="12">
        <f t="shared" si="3"/>
        <v>1</v>
      </c>
      <c r="U24" s="15">
        <f t="shared" si="4"/>
        <v>64</v>
      </c>
      <c r="V24" s="12" t="str">
        <f t="shared" si="5"/>
        <v>GANADOR</v>
      </c>
      <c r="W24" s="12">
        <f t="shared" si="6"/>
        <v>0</v>
      </c>
      <c r="X24" s="12"/>
    </row>
    <row r="25" spans="3:24" ht="40.5" x14ac:dyDescent="0.25">
      <c r="C25" s="12">
        <v>511</v>
      </c>
      <c r="D25" s="12" t="s">
        <v>156</v>
      </c>
      <c r="E25" s="13" t="s">
        <v>157</v>
      </c>
      <c r="F25" s="12">
        <v>154</v>
      </c>
      <c r="G25" s="15">
        <v>9.9</v>
      </c>
      <c r="H25" s="15">
        <v>1524.6000000000001</v>
      </c>
      <c r="I25" s="18" t="s">
        <v>19</v>
      </c>
      <c r="J25" s="12">
        <v>20562919202</v>
      </c>
      <c r="K25" s="14">
        <v>30</v>
      </c>
      <c r="L25" s="12">
        <v>100</v>
      </c>
      <c r="M25" s="12">
        <v>154</v>
      </c>
      <c r="N25" s="15">
        <v>9.9</v>
      </c>
      <c r="O25" s="15">
        <f t="shared" si="0"/>
        <v>1524.6000000000001</v>
      </c>
      <c r="P25" s="15">
        <v>9.9</v>
      </c>
      <c r="Q25" s="21">
        <f t="shared" si="1"/>
        <v>100</v>
      </c>
      <c r="R25" s="21">
        <f t="shared" si="2"/>
        <v>100</v>
      </c>
      <c r="S25" s="21">
        <v>100</v>
      </c>
      <c r="T25" s="12">
        <f t="shared" si="3"/>
        <v>154</v>
      </c>
      <c r="U25" s="15">
        <f t="shared" si="4"/>
        <v>1524.6000000000001</v>
      </c>
      <c r="V25" s="12" t="str">
        <f t="shared" si="5"/>
        <v>GANADOR</v>
      </c>
      <c r="W25" s="12">
        <f t="shared" si="6"/>
        <v>0</v>
      </c>
      <c r="X25" s="12"/>
    </row>
    <row r="26" spans="3:24" x14ac:dyDescent="0.25">
      <c r="C26" s="12">
        <v>535</v>
      </c>
      <c r="D26" s="12" t="s">
        <v>158</v>
      </c>
      <c r="E26" s="13" t="s">
        <v>159</v>
      </c>
      <c r="F26" s="12">
        <v>2</v>
      </c>
      <c r="G26" s="15">
        <v>44.1</v>
      </c>
      <c r="H26" s="15">
        <v>88.2</v>
      </c>
      <c r="I26" s="18" t="s">
        <v>19</v>
      </c>
      <c r="J26" s="12">
        <v>20562919202</v>
      </c>
      <c r="K26" s="14">
        <v>30</v>
      </c>
      <c r="L26" s="12">
        <v>100</v>
      </c>
      <c r="M26" s="12">
        <v>2</v>
      </c>
      <c r="N26" s="15">
        <v>44.1</v>
      </c>
      <c r="O26" s="15">
        <f t="shared" si="0"/>
        <v>88.2</v>
      </c>
      <c r="P26" s="15">
        <v>44.1</v>
      </c>
      <c r="Q26" s="21">
        <f t="shared" si="1"/>
        <v>100</v>
      </c>
      <c r="R26" s="21">
        <f t="shared" si="2"/>
        <v>100</v>
      </c>
      <c r="S26" s="21">
        <v>100</v>
      </c>
      <c r="T26" s="12">
        <f t="shared" si="3"/>
        <v>2</v>
      </c>
      <c r="U26" s="15">
        <f t="shared" si="4"/>
        <v>88.2</v>
      </c>
      <c r="V26" s="12" t="str">
        <f t="shared" si="5"/>
        <v>GANADOR</v>
      </c>
      <c r="W26" s="12">
        <f t="shared" si="6"/>
        <v>0</v>
      </c>
      <c r="X26" s="12"/>
    </row>
    <row r="27" spans="3:24" ht="40.5" x14ac:dyDescent="0.25">
      <c r="C27" s="12">
        <v>541</v>
      </c>
      <c r="D27" s="12" t="s">
        <v>81</v>
      </c>
      <c r="E27" s="13" t="s">
        <v>82</v>
      </c>
      <c r="F27" s="12">
        <v>1</v>
      </c>
      <c r="G27" s="15">
        <v>108</v>
      </c>
      <c r="H27" s="15">
        <f>+F27*G27</f>
        <v>108</v>
      </c>
      <c r="I27" s="18" t="s">
        <v>198</v>
      </c>
      <c r="J27" s="12"/>
      <c r="K27" s="14"/>
      <c r="L27" s="12"/>
      <c r="M27" s="12"/>
      <c r="N27" s="15"/>
      <c r="O27" s="15"/>
      <c r="P27" s="15"/>
      <c r="Q27" s="21"/>
      <c r="R27" s="21"/>
      <c r="S27" s="21"/>
      <c r="T27" s="12"/>
      <c r="U27" s="15"/>
      <c r="V27" s="12" t="s">
        <v>198</v>
      </c>
      <c r="W27" s="12">
        <f t="shared" ref="W27:W29" si="13">+F27</f>
        <v>1</v>
      </c>
      <c r="X27" s="12"/>
    </row>
    <row r="28" spans="3:24" ht="40.5" x14ac:dyDescent="0.25">
      <c r="C28" s="12">
        <v>650</v>
      </c>
      <c r="D28" s="12" t="s">
        <v>83</v>
      </c>
      <c r="E28" s="13" t="s">
        <v>84</v>
      </c>
      <c r="F28" s="12">
        <v>37</v>
      </c>
      <c r="G28" s="15">
        <v>87</v>
      </c>
      <c r="H28" s="15">
        <f>+F28*G28</f>
        <v>3219</v>
      </c>
      <c r="I28" s="18" t="s">
        <v>198</v>
      </c>
      <c r="J28" s="12"/>
      <c r="K28" s="14"/>
      <c r="L28" s="12"/>
      <c r="M28" s="12"/>
      <c r="N28" s="15"/>
      <c r="O28" s="15"/>
      <c r="P28" s="15"/>
      <c r="Q28" s="21"/>
      <c r="R28" s="21"/>
      <c r="S28" s="21"/>
      <c r="T28" s="12"/>
      <c r="U28" s="15"/>
      <c r="V28" s="12" t="s">
        <v>198</v>
      </c>
      <c r="W28" s="12">
        <f t="shared" si="13"/>
        <v>37</v>
      </c>
      <c r="X28" s="12"/>
    </row>
    <row r="29" spans="3:24" ht="27" x14ac:dyDescent="0.25">
      <c r="C29" s="12">
        <v>692</v>
      </c>
      <c r="D29" s="12" t="s">
        <v>85</v>
      </c>
      <c r="E29" s="13" t="s">
        <v>86</v>
      </c>
      <c r="F29" s="12">
        <v>8</v>
      </c>
      <c r="G29" s="15">
        <v>173.5</v>
      </c>
      <c r="H29" s="15">
        <f>+F29*G29</f>
        <v>1388</v>
      </c>
      <c r="I29" s="18" t="s">
        <v>198</v>
      </c>
      <c r="J29" s="12"/>
      <c r="K29" s="14"/>
      <c r="L29" s="12"/>
      <c r="M29" s="12"/>
      <c r="N29" s="15"/>
      <c r="O29" s="15"/>
      <c r="P29" s="15"/>
      <c r="Q29" s="21"/>
      <c r="R29" s="21"/>
      <c r="S29" s="21"/>
      <c r="T29" s="12"/>
      <c r="U29" s="15"/>
      <c r="V29" s="12" t="s">
        <v>198</v>
      </c>
      <c r="W29" s="12">
        <f t="shared" si="13"/>
        <v>8</v>
      </c>
      <c r="X29" s="12"/>
    </row>
    <row r="30" spans="3:24" ht="27" x14ac:dyDescent="0.25">
      <c r="C30" s="12">
        <v>700</v>
      </c>
      <c r="D30" s="12" t="s">
        <v>87</v>
      </c>
      <c r="E30" s="13" t="s">
        <v>88</v>
      </c>
      <c r="F30" s="12">
        <v>2</v>
      </c>
      <c r="G30" s="15">
        <v>60</v>
      </c>
      <c r="H30" s="15">
        <v>120</v>
      </c>
      <c r="I30" s="18" t="s">
        <v>17</v>
      </c>
      <c r="J30" s="12">
        <v>20298841615</v>
      </c>
      <c r="K30" s="14">
        <v>30</v>
      </c>
      <c r="L30" s="12">
        <v>100</v>
      </c>
      <c r="M30" s="12">
        <v>2</v>
      </c>
      <c r="N30" s="15">
        <v>56</v>
      </c>
      <c r="O30" s="15">
        <f t="shared" si="0"/>
        <v>112</v>
      </c>
      <c r="P30" s="15">
        <v>56</v>
      </c>
      <c r="Q30" s="21">
        <f t="shared" si="1"/>
        <v>100</v>
      </c>
      <c r="R30" s="21">
        <f t="shared" si="2"/>
        <v>100</v>
      </c>
      <c r="S30" s="21">
        <v>100</v>
      </c>
      <c r="T30" s="12">
        <f t="shared" si="3"/>
        <v>2</v>
      </c>
      <c r="U30" s="15">
        <f t="shared" si="4"/>
        <v>112</v>
      </c>
      <c r="V30" s="12" t="str">
        <f t="shared" si="5"/>
        <v>GANADOR</v>
      </c>
      <c r="W30" s="12">
        <f t="shared" si="6"/>
        <v>0</v>
      </c>
      <c r="X30" s="12"/>
    </row>
    <row r="31" spans="3:24" x14ac:dyDescent="0.25">
      <c r="C31" s="12">
        <v>710</v>
      </c>
      <c r="D31" s="12" t="s">
        <v>186</v>
      </c>
      <c r="E31" s="13" t="s">
        <v>187</v>
      </c>
      <c r="F31" s="12">
        <v>13</v>
      </c>
      <c r="G31" s="15">
        <v>108</v>
      </c>
      <c r="H31" s="15">
        <v>1404</v>
      </c>
      <c r="I31" s="18" t="s">
        <v>198</v>
      </c>
      <c r="J31" s="12"/>
      <c r="K31" s="14"/>
      <c r="L31" s="12"/>
      <c r="M31" s="12"/>
      <c r="N31" s="15"/>
      <c r="O31" s="15"/>
      <c r="P31" s="15"/>
      <c r="Q31" s="21"/>
      <c r="R31" s="21"/>
      <c r="S31" s="21"/>
      <c r="T31" s="12"/>
      <c r="U31" s="15"/>
      <c r="V31" s="12" t="s">
        <v>198</v>
      </c>
      <c r="W31" s="12">
        <f t="shared" ref="W31:W32" si="14">+F31</f>
        <v>13</v>
      </c>
      <c r="X31" s="12"/>
    </row>
    <row r="32" spans="3:24" ht="27" x14ac:dyDescent="0.25">
      <c r="C32" s="12">
        <v>752</v>
      </c>
      <c r="D32" s="12" t="s">
        <v>89</v>
      </c>
      <c r="E32" s="13" t="s">
        <v>90</v>
      </c>
      <c r="F32" s="12">
        <v>34</v>
      </c>
      <c r="G32" s="15">
        <v>92</v>
      </c>
      <c r="H32" s="15">
        <f>+F32*G32</f>
        <v>3128</v>
      </c>
      <c r="I32" s="18" t="s">
        <v>198</v>
      </c>
      <c r="J32" s="12"/>
      <c r="K32" s="14"/>
      <c r="L32" s="12"/>
      <c r="M32" s="12"/>
      <c r="N32" s="15"/>
      <c r="O32" s="15"/>
      <c r="P32" s="15"/>
      <c r="Q32" s="21"/>
      <c r="R32" s="21"/>
      <c r="S32" s="21"/>
      <c r="T32" s="12"/>
      <c r="U32" s="15"/>
      <c r="V32" s="12" t="s">
        <v>198</v>
      </c>
      <c r="W32" s="12">
        <f t="shared" si="14"/>
        <v>34</v>
      </c>
      <c r="X32" s="12"/>
    </row>
    <row r="33" spans="3:24" x14ac:dyDescent="0.25">
      <c r="C33" s="12">
        <v>761</v>
      </c>
      <c r="D33" s="12" t="s">
        <v>146</v>
      </c>
      <c r="E33" s="13" t="s">
        <v>147</v>
      </c>
      <c r="F33" s="12">
        <v>124</v>
      </c>
      <c r="G33" s="15">
        <v>99</v>
      </c>
      <c r="H33" s="15">
        <v>12276</v>
      </c>
      <c r="I33" s="18" t="s">
        <v>190</v>
      </c>
      <c r="J33" s="12">
        <v>20607369926</v>
      </c>
      <c r="K33" s="14">
        <v>30</v>
      </c>
      <c r="L33" s="12">
        <v>100</v>
      </c>
      <c r="M33" s="12">
        <v>124</v>
      </c>
      <c r="N33" s="15">
        <v>95</v>
      </c>
      <c r="O33" s="15">
        <f t="shared" si="0"/>
        <v>11780</v>
      </c>
      <c r="P33" s="15">
        <v>95</v>
      </c>
      <c r="Q33" s="21">
        <f t="shared" si="1"/>
        <v>100</v>
      </c>
      <c r="R33" s="21">
        <f t="shared" si="2"/>
        <v>100</v>
      </c>
      <c r="S33" s="21">
        <v>100</v>
      </c>
      <c r="T33" s="12">
        <f t="shared" si="3"/>
        <v>124</v>
      </c>
      <c r="U33" s="15">
        <f t="shared" si="4"/>
        <v>11780</v>
      </c>
      <c r="V33" s="12" t="str">
        <f t="shared" si="5"/>
        <v>GANADOR</v>
      </c>
      <c r="W33" s="12">
        <f t="shared" si="6"/>
        <v>0</v>
      </c>
      <c r="X33" s="12"/>
    </row>
    <row r="34" spans="3:24" x14ac:dyDescent="0.25">
      <c r="C34" s="12">
        <v>805</v>
      </c>
      <c r="D34" s="12" t="s">
        <v>91</v>
      </c>
      <c r="E34" s="13" t="s">
        <v>92</v>
      </c>
      <c r="F34" s="12">
        <v>11</v>
      </c>
      <c r="G34" s="15">
        <v>126</v>
      </c>
      <c r="H34" s="15">
        <f>+F34*G34</f>
        <v>1386</v>
      </c>
      <c r="I34" s="18" t="s">
        <v>17</v>
      </c>
      <c r="J34" s="12">
        <v>20298841615</v>
      </c>
      <c r="K34" s="14">
        <v>30</v>
      </c>
      <c r="L34" s="12">
        <v>100</v>
      </c>
      <c r="M34" s="12">
        <v>6</v>
      </c>
      <c r="N34" s="15">
        <v>125</v>
      </c>
      <c r="O34" s="15">
        <f t="shared" si="0"/>
        <v>750</v>
      </c>
      <c r="P34" s="15">
        <v>125</v>
      </c>
      <c r="Q34" s="21">
        <f t="shared" si="1"/>
        <v>100</v>
      </c>
      <c r="R34" s="21">
        <f t="shared" si="2"/>
        <v>100</v>
      </c>
      <c r="S34" s="21">
        <v>100</v>
      </c>
      <c r="T34" s="12">
        <f t="shared" si="3"/>
        <v>6</v>
      </c>
      <c r="U34" s="15">
        <f t="shared" si="4"/>
        <v>750</v>
      </c>
      <c r="V34" s="12" t="str">
        <f t="shared" si="5"/>
        <v>GANADOR</v>
      </c>
      <c r="W34" s="12">
        <f t="shared" si="6"/>
        <v>5</v>
      </c>
      <c r="X34" s="12"/>
    </row>
    <row r="35" spans="3:24" ht="27" x14ac:dyDescent="0.25">
      <c r="C35" s="12">
        <v>817</v>
      </c>
      <c r="D35" s="12" t="s">
        <v>176</v>
      </c>
      <c r="E35" s="13" t="s">
        <v>177</v>
      </c>
      <c r="F35" s="12">
        <v>40</v>
      </c>
      <c r="G35" s="15">
        <v>38</v>
      </c>
      <c r="H35" s="15">
        <v>1520</v>
      </c>
      <c r="I35" s="18" t="s">
        <v>29</v>
      </c>
      <c r="J35" s="12">
        <v>20109705129</v>
      </c>
      <c r="K35" s="14">
        <v>25</v>
      </c>
      <c r="L35" s="12">
        <v>100</v>
      </c>
      <c r="M35" s="12">
        <v>40</v>
      </c>
      <c r="N35" s="15">
        <v>38</v>
      </c>
      <c r="O35" s="15">
        <f t="shared" si="0"/>
        <v>1520</v>
      </c>
      <c r="P35" s="15">
        <v>38</v>
      </c>
      <c r="Q35" s="21">
        <f t="shared" si="1"/>
        <v>100</v>
      </c>
      <c r="R35" s="21">
        <f t="shared" si="2"/>
        <v>100</v>
      </c>
      <c r="S35" s="21">
        <v>100</v>
      </c>
      <c r="T35" s="12">
        <f t="shared" si="3"/>
        <v>40</v>
      </c>
      <c r="U35" s="15">
        <f t="shared" si="4"/>
        <v>1520</v>
      </c>
      <c r="V35" s="12" t="str">
        <f t="shared" si="5"/>
        <v>GANADOR</v>
      </c>
      <c r="W35" s="12">
        <f t="shared" si="6"/>
        <v>0</v>
      </c>
      <c r="X35" s="12"/>
    </row>
    <row r="36" spans="3:24" x14ac:dyDescent="0.25">
      <c r="C36" s="12">
        <v>828</v>
      </c>
      <c r="D36" s="12" t="s">
        <v>160</v>
      </c>
      <c r="E36" s="13" t="s">
        <v>161</v>
      </c>
      <c r="F36" s="12">
        <v>10</v>
      </c>
      <c r="G36" s="15">
        <v>31.5</v>
      </c>
      <c r="H36" s="15">
        <v>315</v>
      </c>
      <c r="I36" s="18" t="s">
        <v>19</v>
      </c>
      <c r="J36" s="12">
        <v>20562919202</v>
      </c>
      <c r="K36" s="14">
        <v>30</v>
      </c>
      <c r="L36" s="12">
        <v>100</v>
      </c>
      <c r="M36" s="12">
        <v>10</v>
      </c>
      <c r="N36" s="15">
        <v>31.5</v>
      </c>
      <c r="O36" s="15">
        <f t="shared" si="0"/>
        <v>315</v>
      </c>
      <c r="P36" s="15">
        <v>31.5</v>
      </c>
      <c r="Q36" s="21">
        <f t="shared" si="1"/>
        <v>100</v>
      </c>
      <c r="R36" s="21">
        <f t="shared" si="2"/>
        <v>100</v>
      </c>
      <c r="S36" s="21">
        <v>100</v>
      </c>
      <c r="T36" s="12">
        <f t="shared" si="3"/>
        <v>10</v>
      </c>
      <c r="U36" s="15">
        <f t="shared" si="4"/>
        <v>315</v>
      </c>
      <c r="V36" s="12" t="str">
        <f t="shared" si="5"/>
        <v>GANADOR</v>
      </c>
      <c r="W36" s="12">
        <f t="shared" si="6"/>
        <v>0</v>
      </c>
      <c r="X36" s="12"/>
    </row>
    <row r="37" spans="3:24" ht="40.5" x14ac:dyDescent="0.25">
      <c r="C37" s="12">
        <v>929</v>
      </c>
      <c r="D37" s="12" t="s">
        <v>93</v>
      </c>
      <c r="E37" s="13" t="s">
        <v>94</v>
      </c>
      <c r="F37" s="12">
        <v>2</v>
      </c>
      <c r="G37" s="15">
        <v>51.6</v>
      </c>
      <c r="H37" s="15">
        <f>+F37*G37</f>
        <v>103.2</v>
      </c>
      <c r="I37" s="18" t="s">
        <v>198</v>
      </c>
      <c r="J37" s="12"/>
      <c r="K37" s="14"/>
      <c r="L37" s="12"/>
      <c r="M37" s="12"/>
      <c r="N37" s="15"/>
      <c r="O37" s="15"/>
      <c r="P37" s="15"/>
      <c r="Q37" s="21"/>
      <c r="R37" s="21"/>
      <c r="S37" s="21"/>
      <c r="T37" s="12"/>
      <c r="U37" s="15"/>
      <c r="V37" s="12" t="s">
        <v>198</v>
      </c>
      <c r="W37" s="12">
        <f t="shared" ref="W37:W39" si="15">+F37</f>
        <v>2</v>
      </c>
      <c r="X37" s="12"/>
    </row>
    <row r="38" spans="3:24" x14ac:dyDescent="0.25">
      <c r="C38" s="12">
        <v>963</v>
      </c>
      <c r="D38" s="12" t="s">
        <v>30</v>
      </c>
      <c r="E38" s="13" t="s">
        <v>31</v>
      </c>
      <c r="F38" s="12">
        <v>41</v>
      </c>
      <c r="G38" s="15">
        <v>30</v>
      </c>
      <c r="H38" s="15">
        <v>1230</v>
      </c>
      <c r="I38" s="18" t="s">
        <v>198</v>
      </c>
      <c r="J38" s="12"/>
      <c r="K38" s="14"/>
      <c r="L38" s="12"/>
      <c r="M38" s="12"/>
      <c r="N38" s="15"/>
      <c r="O38" s="15"/>
      <c r="P38" s="15"/>
      <c r="Q38" s="21"/>
      <c r="R38" s="21"/>
      <c r="S38" s="21"/>
      <c r="T38" s="12"/>
      <c r="U38" s="15"/>
      <c r="V38" s="12" t="s">
        <v>198</v>
      </c>
      <c r="W38" s="12">
        <f t="shared" si="15"/>
        <v>41</v>
      </c>
      <c r="X38" s="12"/>
    </row>
    <row r="39" spans="3:24" ht="27" x14ac:dyDescent="0.25">
      <c r="C39" s="12">
        <v>999</v>
      </c>
      <c r="D39" s="12" t="s">
        <v>123</v>
      </c>
      <c r="E39" s="13" t="s">
        <v>124</v>
      </c>
      <c r="F39" s="12">
        <v>3</v>
      </c>
      <c r="G39" s="15">
        <v>50</v>
      </c>
      <c r="H39" s="15">
        <v>150</v>
      </c>
      <c r="I39" s="18" t="s">
        <v>198</v>
      </c>
      <c r="J39" s="12"/>
      <c r="K39" s="14"/>
      <c r="L39" s="12"/>
      <c r="M39" s="12"/>
      <c r="N39" s="15"/>
      <c r="O39" s="15"/>
      <c r="P39" s="15"/>
      <c r="Q39" s="21"/>
      <c r="R39" s="21"/>
      <c r="S39" s="21"/>
      <c r="T39" s="12"/>
      <c r="U39" s="15"/>
      <c r="V39" s="12" t="s">
        <v>198</v>
      </c>
      <c r="W39" s="12">
        <f t="shared" si="15"/>
        <v>3</v>
      </c>
      <c r="X39" s="12"/>
    </row>
    <row r="40" spans="3:24" ht="27" x14ac:dyDescent="0.25">
      <c r="C40" s="12">
        <v>1079</v>
      </c>
      <c r="D40" s="12" t="s">
        <v>133</v>
      </c>
      <c r="E40" s="13" t="s">
        <v>134</v>
      </c>
      <c r="F40" s="12">
        <v>16</v>
      </c>
      <c r="G40" s="15">
        <v>100</v>
      </c>
      <c r="H40" s="15">
        <f>+F40*G40</f>
        <v>1600</v>
      </c>
      <c r="I40" s="18" t="s">
        <v>17</v>
      </c>
      <c r="J40" s="12">
        <v>20298841615</v>
      </c>
      <c r="K40" s="14">
        <v>30</v>
      </c>
      <c r="L40" s="12">
        <v>100</v>
      </c>
      <c r="M40" s="12">
        <v>16</v>
      </c>
      <c r="N40" s="15">
        <v>96</v>
      </c>
      <c r="O40" s="15">
        <f t="shared" si="0"/>
        <v>1536</v>
      </c>
      <c r="P40" s="15">
        <v>96</v>
      </c>
      <c r="Q40" s="21">
        <f t="shared" si="1"/>
        <v>100</v>
      </c>
      <c r="R40" s="21">
        <f t="shared" si="2"/>
        <v>100</v>
      </c>
      <c r="S40" s="21">
        <v>100</v>
      </c>
      <c r="T40" s="12">
        <f t="shared" si="3"/>
        <v>16</v>
      </c>
      <c r="U40" s="15">
        <f t="shared" si="4"/>
        <v>1536</v>
      </c>
      <c r="V40" s="12" t="str">
        <f t="shared" si="5"/>
        <v>GANADOR</v>
      </c>
      <c r="W40" s="12">
        <f t="shared" si="6"/>
        <v>0</v>
      </c>
      <c r="X40" s="12"/>
    </row>
    <row r="41" spans="3:24" ht="27" x14ac:dyDescent="0.25">
      <c r="C41" s="12">
        <v>1082</v>
      </c>
      <c r="D41" s="12" t="s">
        <v>135</v>
      </c>
      <c r="E41" s="13" t="s">
        <v>136</v>
      </c>
      <c r="F41" s="12">
        <v>103</v>
      </c>
      <c r="G41" s="15">
        <v>130</v>
      </c>
      <c r="H41" s="15">
        <f>+F41*G41</f>
        <v>13390</v>
      </c>
      <c r="I41" s="18" t="s">
        <v>17</v>
      </c>
      <c r="J41" s="12">
        <v>20298841615</v>
      </c>
      <c r="K41" s="14">
        <v>30</v>
      </c>
      <c r="L41" s="12">
        <v>100</v>
      </c>
      <c r="M41" s="12">
        <v>103</v>
      </c>
      <c r="N41" s="15">
        <v>76</v>
      </c>
      <c r="O41" s="15">
        <f t="shared" si="0"/>
        <v>7828</v>
      </c>
      <c r="P41" s="15">
        <v>76</v>
      </c>
      <c r="Q41" s="21">
        <f t="shared" si="1"/>
        <v>100</v>
      </c>
      <c r="R41" s="21">
        <f t="shared" si="2"/>
        <v>100</v>
      </c>
      <c r="S41" s="21">
        <v>100</v>
      </c>
      <c r="T41" s="12">
        <f t="shared" si="3"/>
        <v>103</v>
      </c>
      <c r="U41" s="15">
        <f t="shared" si="4"/>
        <v>7828</v>
      </c>
      <c r="V41" s="12" t="str">
        <f t="shared" si="5"/>
        <v>GANADOR</v>
      </c>
      <c r="W41" s="12">
        <f t="shared" si="6"/>
        <v>0</v>
      </c>
      <c r="X41" s="12"/>
    </row>
    <row r="42" spans="3:24" x14ac:dyDescent="0.25">
      <c r="C42" s="12">
        <v>1172</v>
      </c>
      <c r="D42" s="12" t="s">
        <v>166</v>
      </c>
      <c r="E42" s="13" t="s">
        <v>167</v>
      </c>
      <c r="F42" s="12">
        <v>5</v>
      </c>
      <c r="G42" s="15">
        <v>59</v>
      </c>
      <c r="H42" s="15">
        <v>295</v>
      </c>
      <c r="I42" s="18" t="s">
        <v>20</v>
      </c>
      <c r="J42" s="12">
        <v>20536618075</v>
      </c>
      <c r="K42" s="14">
        <v>30</v>
      </c>
      <c r="L42" s="12">
        <v>100</v>
      </c>
      <c r="M42" s="12">
        <v>5</v>
      </c>
      <c r="N42" s="15">
        <v>59</v>
      </c>
      <c r="O42" s="15">
        <f t="shared" si="0"/>
        <v>295</v>
      </c>
      <c r="P42" s="15">
        <v>59</v>
      </c>
      <c r="Q42" s="21">
        <f t="shared" si="1"/>
        <v>100</v>
      </c>
      <c r="R42" s="21">
        <f t="shared" si="2"/>
        <v>100</v>
      </c>
      <c r="S42" s="21">
        <v>100</v>
      </c>
      <c r="T42" s="12">
        <f t="shared" si="3"/>
        <v>5</v>
      </c>
      <c r="U42" s="15">
        <f t="shared" si="4"/>
        <v>295</v>
      </c>
      <c r="V42" s="12" t="str">
        <f t="shared" si="5"/>
        <v>GANADOR</v>
      </c>
      <c r="W42" s="12">
        <f t="shared" si="6"/>
        <v>0</v>
      </c>
      <c r="X42" s="12"/>
    </row>
    <row r="43" spans="3:24" ht="27" x14ac:dyDescent="0.25">
      <c r="C43" s="12">
        <v>1200</v>
      </c>
      <c r="D43" s="12" t="s">
        <v>95</v>
      </c>
      <c r="E43" s="13" t="s">
        <v>96</v>
      </c>
      <c r="F43" s="12">
        <v>39</v>
      </c>
      <c r="G43" s="15">
        <v>93</v>
      </c>
      <c r="H43" s="15">
        <f>+F43*G43</f>
        <v>3627</v>
      </c>
      <c r="I43" s="18" t="s">
        <v>198</v>
      </c>
      <c r="J43" s="12"/>
      <c r="K43" s="14"/>
      <c r="L43" s="12"/>
      <c r="M43" s="12"/>
      <c r="N43" s="15"/>
      <c r="O43" s="15"/>
      <c r="P43" s="15"/>
      <c r="Q43" s="21"/>
      <c r="R43" s="21"/>
      <c r="S43" s="21"/>
      <c r="T43" s="12"/>
      <c r="U43" s="15"/>
      <c r="V43" s="12" t="s">
        <v>198</v>
      </c>
      <c r="W43" s="12">
        <f>+F43</f>
        <v>39</v>
      </c>
      <c r="X43" s="12"/>
    </row>
    <row r="44" spans="3:24" x14ac:dyDescent="0.25">
      <c r="C44" s="12">
        <v>1215</v>
      </c>
      <c r="D44" s="12" t="s">
        <v>137</v>
      </c>
      <c r="E44" s="13" t="s">
        <v>138</v>
      </c>
      <c r="F44" s="12">
        <v>2</v>
      </c>
      <c r="G44" s="15">
        <v>90</v>
      </c>
      <c r="H44" s="15">
        <f>+F44*G44</f>
        <v>180</v>
      </c>
      <c r="I44" s="18" t="s">
        <v>19</v>
      </c>
      <c r="J44" s="12">
        <v>20562919202</v>
      </c>
      <c r="K44" s="14">
        <v>30</v>
      </c>
      <c r="L44" s="12">
        <v>100</v>
      </c>
      <c r="M44" s="12">
        <v>2</v>
      </c>
      <c r="N44" s="15">
        <v>90</v>
      </c>
      <c r="O44" s="15">
        <f t="shared" si="0"/>
        <v>180</v>
      </c>
      <c r="P44" s="15">
        <v>90</v>
      </c>
      <c r="Q44" s="21">
        <f t="shared" si="1"/>
        <v>100</v>
      </c>
      <c r="R44" s="21">
        <f t="shared" si="2"/>
        <v>100</v>
      </c>
      <c r="S44" s="21">
        <v>100</v>
      </c>
      <c r="T44" s="12">
        <f t="shared" si="3"/>
        <v>2</v>
      </c>
      <c r="U44" s="15">
        <f t="shared" si="4"/>
        <v>180</v>
      </c>
      <c r="V44" s="12" t="str">
        <f t="shared" si="5"/>
        <v>GANADOR</v>
      </c>
      <c r="W44" s="12">
        <f t="shared" si="6"/>
        <v>0</v>
      </c>
      <c r="X44" s="12"/>
    </row>
    <row r="45" spans="3:24" x14ac:dyDescent="0.25">
      <c r="C45" s="12">
        <v>1305</v>
      </c>
      <c r="D45" s="12" t="s">
        <v>178</v>
      </c>
      <c r="E45" s="13" t="s">
        <v>179</v>
      </c>
      <c r="F45" s="12">
        <v>40</v>
      </c>
      <c r="G45" s="15">
        <v>62</v>
      </c>
      <c r="H45" s="15">
        <v>2480</v>
      </c>
      <c r="I45" s="18" t="s">
        <v>29</v>
      </c>
      <c r="J45" s="12">
        <v>20109705129</v>
      </c>
      <c r="K45" s="14">
        <v>25</v>
      </c>
      <c r="L45" s="12">
        <v>100</v>
      </c>
      <c r="M45" s="12">
        <v>40</v>
      </c>
      <c r="N45" s="15">
        <v>62</v>
      </c>
      <c r="O45" s="15">
        <f t="shared" si="0"/>
        <v>2480</v>
      </c>
      <c r="P45" s="15">
        <v>62</v>
      </c>
      <c r="Q45" s="21">
        <f t="shared" si="1"/>
        <v>100</v>
      </c>
      <c r="R45" s="21">
        <f t="shared" si="2"/>
        <v>100</v>
      </c>
      <c r="S45" s="21">
        <v>100</v>
      </c>
      <c r="T45" s="12">
        <f t="shared" si="3"/>
        <v>40</v>
      </c>
      <c r="U45" s="15">
        <f t="shared" si="4"/>
        <v>2480</v>
      </c>
      <c r="V45" s="12" t="str">
        <f t="shared" si="5"/>
        <v>GANADOR</v>
      </c>
      <c r="W45" s="12">
        <f t="shared" si="6"/>
        <v>0</v>
      </c>
      <c r="X45" s="12"/>
    </row>
    <row r="46" spans="3:24" ht="27" x14ac:dyDescent="0.25">
      <c r="C46" s="12">
        <v>1347</v>
      </c>
      <c r="D46" s="12" t="s">
        <v>180</v>
      </c>
      <c r="E46" s="13" t="s">
        <v>181</v>
      </c>
      <c r="F46" s="12">
        <v>42</v>
      </c>
      <c r="G46" s="15">
        <v>62</v>
      </c>
      <c r="H46" s="15">
        <v>2604</v>
      </c>
      <c r="I46" s="18" t="s">
        <v>29</v>
      </c>
      <c r="J46" s="12">
        <v>20109705129</v>
      </c>
      <c r="K46" s="14">
        <v>25</v>
      </c>
      <c r="L46" s="12">
        <v>100</v>
      </c>
      <c r="M46" s="12">
        <v>42</v>
      </c>
      <c r="N46" s="15">
        <v>62</v>
      </c>
      <c r="O46" s="15">
        <f t="shared" si="0"/>
        <v>2604</v>
      </c>
      <c r="P46" s="15">
        <v>62</v>
      </c>
      <c r="Q46" s="21">
        <f t="shared" si="1"/>
        <v>100</v>
      </c>
      <c r="R46" s="21">
        <f t="shared" si="2"/>
        <v>100</v>
      </c>
      <c r="S46" s="21">
        <v>100</v>
      </c>
      <c r="T46" s="12">
        <f t="shared" si="3"/>
        <v>42</v>
      </c>
      <c r="U46" s="15">
        <f t="shared" si="4"/>
        <v>2604</v>
      </c>
      <c r="V46" s="12" t="str">
        <f t="shared" si="5"/>
        <v>GANADOR</v>
      </c>
      <c r="W46" s="12">
        <f t="shared" si="6"/>
        <v>0</v>
      </c>
      <c r="X46" s="12"/>
    </row>
    <row r="47" spans="3:24" x14ac:dyDescent="0.25">
      <c r="C47" s="12">
        <v>1375</v>
      </c>
      <c r="D47" s="12" t="s">
        <v>182</v>
      </c>
      <c r="E47" s="13" t="s">
        <v>183</v>
      </c>
      <c r="F47" s="12">
        <v>13</v>
      </c>
      <c r="G47" s="15">
        <v>63.3</v>
      </c>
      <c r="H47" s="15">
        <f>+F47*G47</f>
        <v>822.9</v>
      </c>
      <c r="I47" s="18" t="s">
        <v>198</v>
      </c>
      <c r="J47" s="12"/>
      <c r="K47" s="14"/>
      <c r="L47" s="12"/>
      <c r="M47" s="12"/>
      <c r="N47" s="15"/>
      <c r="O47" s="15"/>
      <c r="P47" s="15"/>
      <c r="Q47" s="21"/>
      <c r="R47" s="21"/>
      <c r="S47" s="21"/>
      <c r="T47" s="12"/>
      <c r="U47" s="15"/>
      <c r="V47" s="12" t="s">
        <v>198</v>
      </c>
      <c r="W47" s="12">
        <f t="shared" ref="W47:W50" si="16">+F47</f>
        <v>13</v>
      </c>
      <c r="X47" s="12"/>
    </row>
    <row r="48" spans="3:24" x14ac:dyDescent="0.25">
      <c r="C48" s="12">
        <v>1400</v>
      </c>
      <c r="D48" s="12" t="s">
        <v>97</v>
      </c>
      <c r="E48" s="13" t="s">
        <v>98</v>
      </c>
      <c r="F48" s="12">
        <v>36</v>
      </c>
      <c r="G48" s="15">
        <v>58</v>
      </c>
      <c r="H48" s="15">
        <f>+F48*G48</f>
        <v>2088</v>
      </c>
      <c r="I48" s="18" t="s">
        <v>198</v>
      </c>
      <c r="J48" s="12"/>
      <c r="K48" s="14"/>
      <c r="L48" s="12"/>
      <c r="M48" s="12"/>
      <c r="N48" s="15"/>
      <c r="O48" s="15"/>
      <c r="P48" s="15"/>
      <c r="Q48" s="21"/>
      <c r="R48" s="21"/>
      <c r="S48" s="21"/>
      <c r="T48" s="12"/>
      <c r="U48" s="15"/>
      <c r="V48" s="12" t="s">
        <v>198</v>
      </c>
      <c r="W48" s="12">
        <f t="shared" si="16"/>
        <v>36</v>
      </c>
      <c r="X48" s="12"/>
    </row>
    <row r="49" spans="3:24" ht="27" x14ac:dyDescent="0.25">
      <c r="C49" s="12">
        <v>1401</v>
      </c>
      <c r="D49" s="12" t="s">
        <v>127</v>
      </c>
      <c r="E49" s="13" t="s">
        <v>128</v>
      </c>
      <c r="F49" s="12">
        <v>5</v>
      </c>
      <c r="G49" s="15">
        <v>132</v>
      </c>
      <c r="H49" s="15">
        <f>+F49*G49</f>
        <v>660</v>
      </c>
      <c r="I49" s="18" t="s">
        <v>198</v>
      </c>
      <c r="J49" s="12"/>
      <c r="K49" s="14"/>
      <c r="L49" s="12"/>
      <c r="M49" s="12"/>
      <c r="N49" s="15"/>
      <c r="O49" s="15"/>
      <c r="P49" s="15"/>
      <c r="Q49" s="21"/>
      <c r="R49" s="21"/>
      <c r="S49" s="21"/>
      <c r="T49" s="12"/>
      <c r="U49" s="15"/>
      <c r="V49" s="12" t="s">
        <v>198</v>
      </c>
      <c r="W49" s="12">
        <f t="shared" si="16"/>
        <v>5</v>
      </c>
      <c r="X49" s="12"/>
    </row>
    <row r="50" spans="3:24" ht="27" x14ac:dyDescent="0.25">
      <c r="C50" s="12">
        <v>1445</v>
      </c>
      <c r="D50" s="12" t="s">
        <v>99</v>
      </c>
      <c r="E50" s="13" t="s">
        <v>100</v>
      </c>
      <c r="F50" s="12">
        <v>4</v>
      </c>
      <c r="G50" s="15">
        <v>135</v>
      </c>
      <c r="H50" s="15">
        <v>540</v>
      </c>
      <c r="I50" s="18" t="s">
        <v>198</v>
      </c>
      <c r="J50" s="12"/>
      <c r="K50" s="14"/>
      <c r="L50" s="12"/>
      <c r="M50" s="12"/>
      <c r="N50" s="15"/>
      <c r="O50" s="15"/>
      <c r="P50" s="15"/>
      <c r="Q50" s="21"/>
      <c r="R50" s="21"/>
      <c r="S50" s="21"/>
      <c r="T50" s="12"/>
      <c r="U50" s="15"/>
      <c r="V50" s="12" t="s">
        <v>198</v>
      </c>
      <c r="W50" s="12">
        <f t="shared" si="16"/>
        <v>4</v>
      </c>
      <c r="X50" s="12"/>
    </row>
    <row r="51" spans="3:24" ht="27" x14ac:dyDescent="0.25">
      <c r="C51" s="12">
        <v>1479</v>
      </c>
      <c r="D51" s="12" t="s">
        <v>139</v>
      </c>
      <c r="E51" s="13" t="s">
        <v>140</v>
      </c>
      <c r="F51" s="12">
        <v>48</v>
      </c>
      <c r="G51" s="15">
        <v>144</v>
      </c>
      <c r="H51" s="15">
        <v>6912</v>
      </c>
      <c r="I51" s="18" t="s">
        <v>17</v>
      </c>
      <c r="J51" s="12">
        <v>20298841615</v>
      </c>
      <c r="K51" s="14">
        <v>30</v>
      </c>
      <c r="L51" s="12">
        <v>100</v>
      </c>
      <c r="M51" s="12">
        <v>48</v>
      </c>
      <c r="N51" s="15">
        <v>93</v>
      </c>
      <c r="O51" s="15">
        <f t="shared" si="0"/>
        <v>4464</v>
      </c>
      <c r="P51" s="15">
        <v>93</v>
      </c>
      <c r="Q51" s="21">
        <f t="shared" si="1"/>
        <v>100</v>
      </c>
      <c r="R51" s="21">
        <f t="shared" si="2"/>
        <v>100</v>
      </c>
      <c r="S51" s="21">
        <v>100</v>
      </c>
      <c r="T51" s="12">
        <f t="shared" si="3"/>
        <v>48</v>
      </c>
      <c r="U51" s="15">
        <f t="shared" si="4"/>
        <v>4464</v>
      </c>
      <c r="V51" s="12" t="str">
        <f t="shared" si="5"/>
        <v>GANADOR</v>
      </c>
      <c r="W51" s="12">
        <f t="shared" si="6"/>
        <v>0</v>
      </c>
      <c r="X51" s="12"/>
    </row>
    <row r="52" spans="3:24" ht="40.5" x14ac:dyDescent="0.25">
      <c r="C52" s="12">
        <v>1573</v>
      </c>
      <c r="D52" s="12" t="s">
        <v>101</v>
      </c>
      <c r="E52" s="13" t="s">
        <v>102</v>
      </c>
      <c r="F52" s="12">
        <v>2</v>
      </c>
      <c r="G52" s="15">
        <v>80</v>
      </c>
      <c r="H52" s="15">
        <f>+F52*G52</f>
        <v>160</v>
      </c>
      <c r="I52" s="18" t="s">
        <v>17</v>
      </c>
      <c r="J52" s="12">
        <v>20298841615</v>
      </c>
      <c r="K52" s="14">
        <v>30</v>
      </c>
      <c r="L52" s="12">
        <v>100</v>
      </c>
      <c r="M52" s="12">
        <v>2</v>
      </c>
      <c r="N52" s="15">
        <v>69</v>
      </c>
      <c r="O52" s="15">
        <f t="shared" si="0"/>
        <v>138</v>
      </c>
      <c r="P52" s="15">
        <v>69</v>
      </c>
      <c r="Q52" s="21">
        <f t="shared" si="1"/>
        <v>100</v>
      </c>
      <c r="R52" s="21">
        <f t="shared" si="2"/>
        <v>100</v>
      </c>
      <c r="S52" s="21">
        <v>100</v>
      </c>
      <c r="T52" s="12">
        <f t="shared" si="3"/>
        <v>2</v>
      </c>
      <c r="U52" s="15">
        <f t="shared" si="4"/>
        <v>138</v>
      </c>
      <c r="V52" s="12" t="str">
        <f t="shared" si="5"/>
        <v>GANADOR</v>
      </c>
      <c r="W52" s="12">
        <f t="shared" si="6"/>
        <v>0</v>
      </c>
      <c r="X52" s="12"/>
    </row>
    <row r="53" spans="3:24" x14ac:dyDescent="0.25">
      <c r="C53" s="12">
        <v>1584</v>
      </c>
      <c r="D53" s="12" t="s">
        <v>103</v>
      </c>
      <c r="E53" s="13" t="s">
        <v>104</v>
      </c>
      <c r="F53" s="12">
        <v>1</v>
      </c>
      <c r="G53" s="15">
        <v>36</v>
      </c>
      <c r="H53" s="15">
        <f>+F53*G53</f>
        <v>36</v>
      </c>
      <c r="I53" s="18" t="s">
        <v>198</v>
      </c>
      <c r="J53" s="12"/>
      <c r="K53" s="14"/>
      <c r="L53" s="12"/>
      <c r="M53" s="12"/>
      <c r="N53" s="15"/>
      <c r="O53" s="15"/>
      <c r="P53" s="15"/>
      <c r="Q53" s="21"/>
      <c r="R53" s="21"/>
      <c r="S53" s="21"/>
      <c r="T53" s="12"/>
      <c r="U53" s="15"/>
      <c r="V53" s="12" t="s">
        <v>198</v>
      </c>
      <c r="W53" s="12">
        <f t="shared" ref="W53:W55" si="17">+F53</f>
        <v>1</v>
      </c>
      <c r="X53" s="12"/>
    </row>
    <row r="54" spans="3:24" ht="40.5" x14ac:dyDescent="0.25">
      <c r="C54" s="12">
        <v>1628</v>
      </c>
      <c r="D54" s="12" t="s">
        <v>105</v>
      </c>
      <c r="E54" s="13" t="s">
        <v>106</v>
      </c>
      <c r="F54" s="12">
        <v>25</v>
      </c>
      <c r="G54" s="15">
        <v>165</v>
      </c>
      <c r="H54" s="15">
        <f>+F54*G54</f>
        <v>4125</v>
      </c>
      <c r="I54" s="18" t="s">
        <v>198</v>
      </c>
      <c r="J54" s="12"/>
      <c r="K54" s="14"/>
      <c r="L54" s="12"/>
      <c r="M54" s="12"/>
      <c r="N54" s="15"/>
      <c r="O54" s="15"/>
      <c r="P54" s="15"/>
      <c r="Q54" s="21"/>
      <c r="R54" s="21"/>
      <c r="S54" s="21"/>
      <c r="T54" s="12"/>
      <c r="U54" s="15"/>
      <c r="V54" s="12" t="s">
        <v>198</v>
      </c>
      <c r="W54" s="12">
        <f t="shared" si="17"/>
        <v>25</v>
      </c>
      <c r="X54" s="12"/>
    </row>
    <row r="55" spans="3:24" x14ac:dyDescent="0.25">
      <c r="C55" s="12">
        <v>1876</v>
      </c>
      <c r="D55" s="12" t="s">
        <v>32</v>
      </c>
      <c r="E55" s="13" t="s">
        <v>33</v>
      </c>
      <c r="F55" s="12">
        <v>28</v>
      </c>
      <c r="G55" s="15">
        <v>139</v>
      </c>
      <c r="H55" s="15">
        <f>+F55*G55</f>
        <v>3892</v>
      </c>
      <c r="I55" s="18" t="s">
        <v>198</v>
      </c>
      <c r="J55" s="12"/>
      <c r="K55" s="14"/>
      <c r="L55" s="12"/>
      <c r="M55" s="12"/>
      <c r="N55" s="15"/>
      <c r="O55" s="15"/>
      <c r="P55" s="15"/>
      <c r="Q55" s="21"/>
      <c r="R55" s="21"/>
      <c r="S55" s="21"/>
      <c r="T55" s="12"/>
      <c r="U55" s="15"/>
      <c r="V55" s="12" t="s">
        <v>198</v>
      </c>
      <c r="W55" s="12">
        <f t="shared" si="17"/>
        <v>28</v>
      </c>
      <c r="X55" s="12"/>
    </row>
    <row r="56" spans="3:24" x14ac:dyDescent="0.25">
      <c r="C56" s="12">
        <v>1907</v>
      </c>
      <c r="D56" s="12" t="s">
        <v>141</v>
      </c>
      <c r="E56" s="13" t="s">
        <v>142</v>
      </c>
      <c r="F56" s="12">
        <v>1</v>
      </c>
      <c r="G56" s="15">
        <v>62.1</v>
      </c>
      <c r="H56" s="15">
        <f>+F56*G56</f>
        <v>62.1</v>
      </c>
      <c r="I56" s="18" t="s">
        <v>19</v>
      </c>
      <c r="J56" s="12">
        <v>20562919202</v>
      </c>
      <c r="K56" s="14">
        <v>30</v>
      </c>
      <c r="L56" s="12">
        <v>100</v>
      </c>
      <c r="M56" s="12">
        <v>1</v>
      </c>
      <c r="N56" s="15">
        <v>62.1</v>
      </c>
      <c r="O56" s="15">
        <f t="shared" si="0"/>
        <v>62.1</v>
      </c>
      <c r="P56" s="15">
        <v>62.1</v>
      </c>
      <c r="Q56" s="21">
        <f t="shared" si="1"/>
        <v>100</v>
      </c>
      <c r="R56" s="21">
        <f t="shared" si="2"/>
        <v>100</v>
      </c>
      <c r="S56" s="21">
        <v>100</v>
      </c>
      <c r="T56" s="12">
        <f t="shared" si="3"/>
        <v>1</v>
      </c>
      <c r="U56" s="15">
        <f t="shared" si="4"/>
        <v>62.1</v>
      </c>
      <c r="V56" s="12" t="str">
        <f t="shared" si="5"/>
        <v>GANADOR</v>
      </c>
      <c r="W56" s="12">
        <f t="shared" si="6"/>
        <v>0</v>
      </c>
      <c r="X56" s="12"/>
    </row>
    <row r="57" spans="3:24" ht="27" x14ac:dyDescent="0.25">
      <c r="C57" s="12">
        <v>1913</v>
      </c>
      <c r="D57" s="12" t="s">
        <v>170</v>
      </c>
      <c r="E57" s="13" t="s">
        <v>171</v>
      </c>
      <c r="F57" s="12">
        <v>3</v>
      </c>
      <c r="G57" s="15">
        <v>39</v>
      </c>
      <c r="H57" s="15">
        <v>117</v>
      </c>
      <c r="I57" s="18" t="s">
        <v>198</v>
      </c>
      <c r="J57" s="12"/>
      <c r="K57" s="14"/>
      <c r="L57" s="12"/>
      <c r="M57" s="12"/>
      <c r="N57" s="15"/>
      <c r="O57" s="15"/>
      <c r="P57" s="15"/>
      <c r="Q57" s="21"/>
      <c r="R57" s="21"/>
      <c r="S57" s="21"/>
      <c r="T57" s="12"/>
      <c r="U57" s="15"/>
      <c r="V57" s="12" t="s">
        <v>198</v>
      </c>
      <c r="W57" s="12">
        <f t="shared" ref="W57:W60" si="18">+F57</f>
        <v>3</v>
      </c>
      <c r="X57" s="12"/>
    </row>
    <row r="58" spans="3:24" x14ac:dyDescent="0.25">
      <c r="C58" s="12">
        <v>2064</v>
      </c>
      <c r="D58" s="12" t="s">
        <v>34</v>
      </c>
      <c r="E58" s="13" t="s">
        <v>35</v>
      </c>
      <c r="F58" s="12">
        <v>42</v>
      </c>
      <c r="G58" s="15">
        <v>26.1</v>
      </c>
      <c r="H58" s="15">
        <v>1096.2</v>
      </c>
      <c r="I58" s="18" t="s">
        <v>198</v>
      </c>
      <c r="J58" s="12"/>
      <c r="K58" s="14"/>
      <c r="L58" s="12"/>
      <c r="M58" s="12"/>
      <c r="N58" s="15"/>
      <c r="O58" s="15"/>
      <c r="P58" s="15"/>
      <c r="Q58" s="21"/>
      <c r="R58" s="21"/>
      <c r="S58" s="21"/>
      <c r="T58" s="12"/>
      <c r="U58" s="15"/>
      <c r="V58" s="12" t="s">
        <v>198</v>
      </c>
      <c r="W58" s="12">
        <f t="shared" si="18"/>
        <v>42</v>
      </c>
      <c r="X58" s="12"/>
    </row>
    <row r="59" spans="3:24" x14ac:dyDescent="0.25">
      <c r="C59" s="12">
        <v>2112</v>
      </c>
      <c r="D59" s="12" t="s">
        <v>129</v>
      </c>
      <c r="E59" s="13" t="s">
        <v>130</v>
      </c>
      <c r="F59" s="12">
        <v>2</v>
      </c>
      <c r="G59" s="15">
        <v>40.5</v>
      </c>
      <c r="H59" s="15">
        <v>81</v>
      </c>
      <c r="I59" s="18" t="s">
        <v>198</v>
      </c>
      <c r="J59" s="12"/>
      <c r="K59" s="14"/>
      <c r="L59" s="12"/>
      <c r="M59" s="12"/>
      <c r="N59" s="15"/>
      <c r="O59" s="15"/>
      <c r="P59" s="15"/>
      <c r="Q59" s="21"/>
      <c r="R59" s="21"/>
      <c r="S59" s="21"/>
      <c r="T59" s="12"/>
      <c r="U59" s="15"/>
      <c r="V59" s="12" t="s">
        <v>198</v>
      </c>
      <c r="W59" s="12">
        <f t="shared" si="18"/>
        <v>2</v>
      </c>
      <c r="X59" s="12"/>
    </row>
    <row r="60" spans="3:24" ht="40.5" x14ac:dyDescent="0.25">
      <c r="C60" s="12">
        <v>2166</v>
      </c>
      <c r="D60" s="12" t="s">
        <v>107</v>
      </c>
      <c r="E60" s="13" t="s">
        <v>108</v>
      </c>
      <c r="F60" s="12">
        <v>1</v>
      </c>
      <c r="G60" s="15">
        <v>58.5</v>
      </c>
      <c r="H60" s="15">
        <f>+F60*G60</f>
        <v>58.5</v>
      </c>
      <c r="I60" s="18" t="s">
        <v>198</v>
      </c>
      <c r="J60" s="12"/>
      <c r="K60" s="14"/>
      <c r="L60" s="12"/>
      <c r="M60" s="12"/>
      <c r="N60" s="15"/>
      <c r="O60" s="15"/>
      <c r="P60" s="15"/>
      <c r="Q60" s="21"/>
      <c r="R60" s="21"/>
      <c r="S60" s="21"/>
      <c r="T60" s="12"/>
      <c r="U60" s="15"/>
      <c r="V60" s="12" t="s">
        <v>198</v>
      </c>
      <c r="W60" s="12">
        <f t="shared" si="18"/>
        <v>1</v>
      </c>
      <c r="X60" s="12"/>
    </row>
    <row r="61" spans="3:24" x14ac:dyDescent="0.25">
      <c r="C61" s="12">
        <v>2171</v>
      </c>
      <c r="D61" s="12" t="s">
        <v>47</v>
      </c>
      <c r="E61" s="13" t="s">
        <v>48</v>
      </c>
      <c r="F61" s="12">
        <v>7</v>
      </c>
      <c r="G61" s="15">
        <v>26</v>
      </c>
      <c r="H61" s="15">
        <f>+F61*G61</f>
        <v>182</v>
      </c>
      <c r="I61" s="18" t="s">
        <v>191</v>
      </c>
      <c r="J61" s="12">
        <v>20110979101</v>
      </c>
      <c r="K61" s="14">
        <v>30</v>
      </c>
      <c r="L61" s="12">
        <v>100</v>
      </c>
      <c r="M61" s="12">
        <v>5</v>
      </c>
      <c r="N61" s="15">
        <v>26</v>
      </c>
      <c r="O61" s="15">
        <f t="shared" si="0"/>
        <v>130</v>
      </c>
      <c r="P61" s="15">
        <v>26</v>
      </c>
      <c r="Q61" s="21">
        <f t="shared" si="1"/>
        <v>100</v>
      </c>
      <c r="R61" s="21">
        <f t="shared" si="2"/>
        <v>100</v>
      </c>
      <c r="S61" s="21">
        <v>100</v>
      </c>
      <c r="T61" s="12">
        <f t="shared" si="3"/>
        <v>5</v>
      </c>
      <c r="U61" s="15">
        <f t="shared" si="4"/>
        <v>130</v>
      </c>
      <c r="V61" s="12" t="str">
        <f t="shared" si="5"/>
        <v>GANADOR</v>
      </c>
      <c r="W61" s="12">
        <f t="shared" si="6"/>
        <v>2</v>
      </c>
      <c r="X61" s="12"/>
    </row>
    <row r="62" spans="3:24" x14ac:dyDescent="0.25">
      <c r="C62" s="12">
        <v>2189</v>
      </c>
      <c r="D62" s="12" t="s">
        <v>49</v>
      </c>
      <c r="E62" s="13" t="s">
        <v>50</v>
      </c>
      <c r="F62" s="12">
        <v>53</v>
      </c>
      <c r="G62" s="15">
        <v>28.8</v>
      </c>
      <c r="H62" s="15">
        <v>1526.4</v>
      </c>
      <c r="I62" s="18" t="s">
        <v>191</v>
      </c>
      <c r="J62" s="12">
        <v>20110979101</v>
      </c>
      <c r="K62" s="14">
        <v>30</v>
      </c>
      <c r="L62" s="12">
        <v>100</v>
      </c>
      <c r="M62" s="12">
        <v>53</v>
      </c>
      <c r="N62" s="15">
        <v>26</v>
      </c>
      <c r="O62" s="15">
        <f t="shared" si="0"/>
        <v>1378</v>
      </c>
      <c r="P62" s="15">
        <v>26</v>
      </c>
      <c r="Q62" s="21">
        <f t="shared" si="1"/>
        <v>100</v>
      </c>
      <c r="R62" s="21">
        <f t="shared" si="2"/>
        <v>100</v>
      </c>
      <c r="S62" s="21">
        <v>100</v>
      </c>
      <c r="T62" s="12">
        <f t="shared" si="3"/>
        <v>53</v>
      </c>
      <c r="U62" s="15">
        <f t="shared" si="4"/>
        <v>1378</v>
      </c>
      <c r="V62" s="12" t="str">
        <f t="shared" si="5"/>
        <v>GANADOR</v>
      </c>
      <c r="W62" s="12">
        <f t="shared" si="6"/>
        <v>0</v>
      </c>
      <c r="X62" s="12"/>
    </row>
    <row r="63" spans="3:24" x14ac:dyDescent="0.25">
      <c r="C63" s="12">
        <v>2193</v>
      </c>
      <c r="D63" s="12" t="s">
        <v>109</v>
      </c>
      <c r="E63" s="13" t="s">
        <v>110</v>
      </c>
      <c r="F63" s="12">
        <v>1</v>
      </c>
      <c r="G63" s="15">
        <v>125.8</v>
      </c>
      <c r="H63" s="15">
        <f>+F63*G63</f>
        <v>125.8</v>
      </c>
      <c r="I63" s="18" t="s">
        <v>17</v>
      </c>
      <c r="J63" s="12">
        <v>20298841615</v>
      </c>
      <c r="K63" s="14">
        <v>30</v>
      </c>
      <c r="L63" s="12">
        <v>100</v>
      </c>
      <c r="M63" s="12">
        <v>1</v>
      </c>
      <c r="N63" s="15">
        <v>118</v>
      </c>
      <c r="O63" s="15">
        <f t="shared" si="0"/>
        <v>118</v>
      </c>
      <c r="P63" s="15">
        <v>118</v>
      </c>
      <c r="Q63" s="21">
        <f t="shared" si="1"/>
        <v>100</v>
      </c>
      <c r="R63" s="21">
        <f t="shared" si="2"/>
        <v>100</v>
      </c>
      <c r="S63" s="21">
        <v>100</v>
      </c>
      <c r="T63" s="12">
        <f t="shared" si="3"/>
        <v>1</v>
      </c>
      <c r="U63" s="15">
        <f t="shared" si="4"/>
        <v>118</v>
      </c>
      <c r="V63" s="12" t="str">
        <f t="shared" si="5"/>
        <v>GANADOR</v>
      </c>
      <c r="W63" s="12">
        <f t="shared" si="6"/>
        <v>0</v>
      </c>
      <c r="X63" s="12"/>
    </row>
    <row r="64" spans="3:24" x14ac:dyDescent="0.25">
      <c r="C64" s="12">
        <v>2218</v>
      </c>
      <c r="D64" s="12" t="s">
        <v>51</v>
      </c>
      <c r="E64" s="13" t="s">
        <v>52</v>
      </c>
      <c r="F64" s="12">
        <v>53</v>
      </c>
      <c r="G64" s="15">
        <v>25</v>
      </c>
      <c r="H64" s="15">
        <v>1325</v>
      </c>
      <c r="I64" s="18" t="s">
        <v>191</v>
      </c>
      <c r="J64" s="12">
        <v>20110979101</v>
      </c>
      <c r="K64" s="14">
        <v>30</v>
      </c>
      <c r="L64" s="12">
        <v>100</v>
      </c>
      <c r="M64" s="12">
        <v>38</v>
      </c>
      <c r="N64" s="15">
        <v>22</v>
      </c>
      <c r="O64" s="15">
        <f t="shared" si="0"/>
        <v>836</v>
      </c>
      <c r="P64" s="15">
        <v>22</v>
      </c>
      <c r="Q64" s="21">
        <f t="shared" si="1"/>
        <v>100</v>
      </c>
      <c r="R64" s="21">
        <f t="shared" si="2"/>
        <v>100</v>
      </c>
      <c r="S64" s="21">
        <v>100</v>
      </c>
      <c r="T64" s="12">
        <f t="shared" si="3"/>
        <v>38</v>
      </c>
      <c r="U64" s="15">
        <f t="shared" si="4"/>
        <v>836</v>
      </c>
      <c r="V64" s="12" t="str">
        <f t="shared" si="5"/>
        <v>GANADOR</v>
      </c>
      <c r="W64" s="12">
        <f t="shared" si="6"/>
        <v>15</v>
      </c>
      <c r="X64" s="12"/>
    </row>
    <row r="65" spans="3:24" x14ac:dyDescent="0.25">
      <c r="C65" s="12">
        <v>2228</v>
      </c>
      <c r="D65" s="12" t="s">
        <v>188</v>
      </c>
      <c r="E65" s="13" t="s">
        <v>189</v>
      </c>
      <c r="F65" s="12">
        <v>28</v>
      </c>
      <c r="G65" s="15">
        <v>136</v>
      </c>
      <c r="H65" s="15">
        <f>+F65*G65</f>
        <v>3808</v>
      </c>
      <c r="I65" s="18" t="s">
        <v>198</v>
      </c>
      <c r="J65" s="12"/>
      <c r="K65" s="14"/>
      <c r="L65" s="12"/>
      <c r="M65" s="12"/>
      <c r="N65" s="15"/>
      <c r="O65" s="15"/>
      <c r="P65" s="15"/>
      <c r="Q65" s="21"/>
      <c r="R65" s="21"/>
      <c r="S65" s="21"/>
      <c r="T65" s="12"/>
      <c r="U65" s="15"/>
      <c r="V65" s="12" t="s">
        <v>198</v>
      </c>
      <c r="W65" s="12">
        <f t="shared" ref="W65:W66" si="19">+F65</f>
        <v>28</v>
      </c>
      <c r="X65" s="12"/>
    </row>
    <row r="66" spans="3:24" ht="40.5" x14ac:dyDescent="0.25">
      <c r="C66" s="12">
        <v>2293</v>
      </c>
      <c r="D66" s="12" t="s">
        <v>111</v>
      </c>
      <c r="E66" s="13" t="s">
        <v>112</v>
      </c>
      <c r="F66" s="12">
        <v>6</v>
      </c>
      <c r="G66" s="15">
        <v>69.599999999999994</v>
      </c>
      <c r="H66" s="15">
        <f>+F66*G66</f>
        <v>417.59999999999997</v>
      </c>
      <c r="I66" s="18" t="s">
        <v>198</v>
      </c>
      <c r="J66" s="12"/>
      <c r="K66" s="14"/>
      <c r="L66" s="12"/>
      <c r="M66" s="12"/>
      <c r="N66" s="15"/>
      <c r="O66" s="15"/>
      <c r="P66" s="15"/>
      <c r="Q66" s="21"/>
      <c r="R66" s="21"/>
      <c r="S66" s="21"/>
      <c r="T66" s="12"/>
      <c r="U66" s="15"/>
      <c r="V66" s="12" t="s">
        <v>198</v>
      </c>
      <c r="W66" s="12">
        <f t="shared" si="19"/>
        <v>6</v>
      </c>
      <c r="X66" s="12"/>
    </row>
    <row r="67" spans="3:24" x14ac:dyDescent="0.25">
      <c r="C67" s="12">
        <v>2300</v>
      </c>
      <c r="D67" s="12" t="s">
        <v>143</v>
      </c>
      <c r="E67" s="13" t="s">
        <v>36</v>
      </c>
      <c r="F67" s="12">
        <v>38</v>
      </c>
      <c r="G67" s="15">
        <v>287.10000000000002</v>
      </c>
      <c r="H67" s="15">
        <f>+F67*G67</f>
        <v>10909.800000000001</v>
      </c>
      <c r="I67" s="18" t="s">
        <v>19</v>
      </c>
      <c r="J67" s="12">
        <v>20562919202</v>
      </c>
      <c r="K67" s="14">
        <v>30</v>
      </c>
      <c r="L67" s="12">
        <v>100</v>
      </c>
      <c r="M67" s="12">
        <v>38</v>
      </c>
      <c r="N67" s="15">
        <v>69</v>
      </c>
      <c r="O67" s="15">
        <f t="shared" si="0"/>
        <v>2622</v>
      </c>
      <c r="P67" s="15">
        <v>69</v>
      </c>
      <c r="Q67" s="21">
        <f t="shared" si="1"/>
        <v>100</v>
      </c>
      <c r="R67" s="21">
        <f t="shared" si="2"/>
        <v>100</v>
      </c>
      <c r="S67" s="21">
        <v>100</v>
      </c>
      <c r="T67" s="12">
        <f t="shared" si="3"/>
        <v>38</v>
      </c>
      <c r="U67" s="15">
        <f t="shared" si="4"/>
        <v>2622</v>
      </c>
      <c r="V67" s="12" t="str">
        <f t="shared" si="5"/>
        <v>GANADOR</v>
      </c>
      <c r="W67" s="12">
        <f t="shared" si="6"/>
        <v>0</v>
      </c>
      <c r="X67" s="12"/>
    </row>
    <row r="68" spans="3:24" x14ac:dyDescent="0.25">
      <c r="C68" s="12">
        <v>2396</v>
      </c>
      <c r="D68" s="12" t="s">
        <v>172</v>
      </c>
      <c r="E68" s="13" t="s">
        <v>173</v>
      </c>
      <c r="F68" s="12">
        <v>3</v>
      </c>
      <c r="G68" s="15">
        <v>39</v>
      </c>
      <c r="H68" s="15">
        <v>117</v>
      </c>
      <c r="I68" s="18" t="s">
        <v>198</v>
      </c>
      <c r="J68" s="12"/>
      <c r="K68" s="14"/>
      <c r="L68" s="12"/>
      <c r="M68" s="12"/>
      <c r="N68" s="15"/>
      <c r="O68" s="15"/>
      <c r="P68" s="15"/>
      <c r="Q68" s="21"/>
      <c r="R68" s="21"/>
      <c r="S68" s="21"/>
      <c r="T68" s="12"/>
      <c r="U68" s="15"/>
      <c r="V68" s="12" t="s">
        <v>198</v>
      </c>
      <c r="W68" s="12">
        <f>+F68</f>
        <v>3</v>
      </c>
      <c r="X68" s="12"/>
    </row>
    <row r="69" spans="3:24" x14ac:dyDescent="0.25">
      <c r="C69" s="12">
        <v>2418</v>
      </c>
      <c r="D69" s="12" t="s">
        <v>148</v>
      </c>
      <c r="E69" s="13" t="s">
        <v>149</v>
      </c>
      <c r="F69" s="12">
        <v>2</v>
      </c>
      <c r="G69" s="15">
        <v>81</v>
      </c>
      <c r="H69" s="15">
        <v>162</v>
      </c>
      <c r="I69" s="18" t="s">
        <v>190</v>
      </c>
      <c r="J69" s="12">
        <v>20607369926</v>
      </c>
      <c r="K69" s="14">
        <v>30</v>
      </c>
      <c r="L69" s="12">
        <v>100</v>
      </c>
      <c r="M69" s="12">
        <v>2</v>
      </c>
      <c r="N69" s="15">
        <v>79</v>
      </c>
      <c r="O69" s="15">
        <f t="shared" si="0"/>
        <v>158</v>
      </c>
      <c r="P69" s="15">
        <v>79</v>
      </c>
      <c r="Q69" s="21">
        <f t="shared" si="1"/>
        <v>100</v>
      </c>
      <c r="R69" s="21">
        <f t="shared" si="2"/>
        <v>100</v>
      </c>
      <c r="S69" s="21">
        <v>100</v>
      </c>
      <c r="T69" s="12">
        <f t="shared" si="3"/>
        <v>2</v>
      </c>
      <c r="U69" s="15">
        <f t="shared" si="4"/>
        <v>158</v>
      </c>
      <c r="V69" s="12" t="str">
        <f t="shared" si="5"/>
        <v>GANADOR</v>
      </c>
      <c r="W69" s="12">
        <f t="shared" si="6"/>
        <v>0</v>
      </c>
      <c r="X69" s="12"/>
    </row>
    <row r="70" spans="3:24" ht="27" x14ac:dyDescent="0.25">
      <c r="C70" s="12">
        <v>2433</v>
      </c>
      <c r="D70" s="12" t="s">
        <v>113</v>
      </c>
      <c r="E70" s="13" t="s">
        <v>114</v>
      </c>
      <c r="F70" s="12">
        <v>37</v>
      </c>
      <c r="G70" s="15">
        <v>50</v>
      </c>
      <c r="H70" s="15">
        <f>+F70*G70</f>
        <v>1850</v>
      </c>
      <c r="I70" s="18" t="s">
        <v>198</v>
      </c>
      <c r="J70" s="12"/>
      <c r="K70" s="14"/>
      <c r="L70" s="12"/>
      <c r="M70" s="12"/>
      <c r="N70" s="15"/>
      <c r="O70" s="15"/>
      <c r="P70" s="15"/>
      <c r="Q70" s="21"/>
      <c r="R70" s="21"/>
      <c r="S70" s="21"/>
      <c r="T70" s="12"/>
      <c r="U70" s="15"/>
      <c r="V70" s="12" t="s">
        <v>198</v>
      </c>
      <c r="W70" s="12">
        <f>+F70</f>
        <v>37</v>
      </c>
      <c r="X70" s="12"/>
    </row>
    <row r="71" spans="3:24" x14ac:dyDescent="0.25">
      <c r="C71" s="12">
        <v>2466</v>
      </c>
      <c r="D71" s="12" t="s">
        <v>150</v>
      </c>
      <c r="E71" s="13" t="s">
        <v>151</v>
      </c>
      <c r="F71" s="12">
        <v>75</v>
      </c>
      <c r="G71" s="15">
        <v>62</v>
      </c>
      <c r="H71" s="15">
        <v>4650</v>
      </c>
      <c r="I71" s="8" t="s">
        <v>15</v>
      </c>
      <c r="J71" s="22">
        <v>20602181805</v>
      </c>
      <c r="K71" s="14">
        <v>30</v>
      </c>
      <c r="L71" s="12">
        <v>100</v>
      </c>
      <c r="M71" s="12">
        <v>75</v>
      </c>
      <c r="N71" s="15">
        <v>59</v>
      </c>
      <c r="O71" s="15">
        <f t="shared" ref="O71:O83" si="20">+IF(M71&lt;=F71,M71*N71,F71*N71)</f>
        <v>4425</v>
      </c>
      <c r="P71" s="15">
        <v>59</v>
      </c>
      <c r="Q71" s="21">
        <f t="shared" ref="Q71:Q83" si="21">+IF(N71&lt;=G71,(200-(N71/P71)*100),"DESCALIFICADO")</f>
        <v>100</v>
      </c>
      <c r="R71" s="21">
        <f t="shared" ref="R71:R83" si="22">0.7*L71+0.3*Q71</f>
        <v>100</v>
      </c>
      <c r="S71" s="21">
        <v>100</v>
      </c>
      <c r="T71" s="12">
        <f t="shared" ref="T71:T83" si="23">+IF(AND(R71=S71,M71&lt;=F71),M71,0)</f>
        <v>75</v>
      </c>
      <c r="U71" s="15">
        <f t="shared" ref="U71:U83" si="24">+T71*N71</f>
        <v>4425</v>
      </c>
      <c r="V71" s="12" t="str">
        <f t="shared" ref="V71:V83" si="25">+IF(T71=0, "PERDEDOR","GANADOR")</f>
        <v>GANADOR</v>
      </c>
      <c r="W71" s="12">
        <f t="shared" ref="W71:W83" si="26">+IF(T71=0,0,F71-T71)</f>
        <v>0</v>
      </c>
      <c r="X71" s="12"/>
    </row>
    <row r="72" spans="3:24" x14ac:dyDescent="0.25">
      <c r="C72" s="12">
        <v>2635</v>
      </c>
      <c r="D72" s="12" t="s">
        <v>115</v>
      </c>
      <c r="E72" s="13" t="s">
        <v>116</v>
      </c>
      <c r="F72" s="12">
        <v>1</v>
      </c>
      <c r="G72" s="15">
        <v>34.799999999999997</v>
      </c>
      <c r="H72" s="15">
        <f>+F72*G72</f>
        <v>34.799999999999997</v>
      </c>
      <c r="I72" s="18" t="s">
        <v>198</v>
      </c>
      <c r="J72" s="12"/>
      <c r="K72" s="14"/>
      <c r="L72" s="12"/>
      <c r="M72" s="12"/>
      <c r="N72" s="15"/>
      <c r="O72" s="15"/>
      <c r="P72" s="15"/>
      <c r="Q72" s="21"/>
      <c r="R72" s="21"/>
      <c r="S72" s="21"/>
      <c r="T72" s="12"/>
      <c r="U72" s="15"/>
      <c r="V72" s="12" t="s">
        <v>198</v>
      </c>
      <c r="W72" s="12">
        <f t="shared" ref="W72:W76" si="27">+F72</f>
        <v>1</v>
      </c>
      <c r="X72" s="12"/>
    </row>
    <row r="73" spans="3:24" x14ac:dyDescent="0.25">
      <c r="C73" s="12">
        <v>2662</v>
      </c>
      <c r="D73" s="12" t="s">
        <v>117</v>
      </c>
      <c r="E73" s="13" t="s">
        <v>118</v>
      </c>
      <c r="F73" s="12">
        <v>2</v>
      </c>
      <c r="G73" s="15">
        <v>65</v>
      </c>
      <c r="H73" s="15">
        <f>+F73*G73</f>
        <v>130</v>
      </c>
      <c r="I73" s="18" t="s">
        <v>198</v>
      </c>
      <c r="J73" s="12"/>
      <c r="K73" s="14"/>
      <c r="L73" s="12"/>
      <c r="M73" s="12"/>
      <c r="N73" s="15"/>
      <c r="O73" s="15"/>
      <c r="P73" s="15"/>
      <c r="Q73" s="21"/>
      <c r="R73" s="21"/>
      <c r="S73" s="21"/>
      <c r="T73" s="12"/>
      <c r="U73" s="15"/>
      <c r="V73" s="12" t="s">
        <v>198</v>
      </c>
      <c r="W73" s="12">
        <f t="shared" si="27"/>
        <v>2</v>
      </c>
      <c r="X73" s="12"/>
    </row>
    <row r="74" spans="3:24" x14ac:dyDescent="0.25">
      <c r="C74" s="12">
        <v>2684</v>
      </c>
      <c r="D74" s="12" t="s">
        <v>37</v>
      </c>
      <c r="E74" s="13" t="s">
        <v>38</v>
      </c>
      <c r="F74" s="12">
        <v>5</v>
      </c>
      <c r="G74" s="15">
        <v>26.1</v>
      </c>
      <c r="H74" s="15">
        <v>130.5</v>
      </c>
      <c r="I74" s="18" t="s">
        <v>198</v>
      </c>
      <c r="J74" s="12"/>
      <c r="K74" s="14"/>
      <c r="L74" s="12"/>
      <c r="M74" s="12"/>
      <c r="N74" s="15"/>
      <c r="O74" s="15"/>
      <c r="P74" s="15"/>
      <c r="Q74" s="21"/>
      <c r="R74" s="21"/>
      <c r="S74" s="21"/>
      <c r="T74" s="12"/>
      <c r="U74" s="15"/>
      <c r="V74" s="12" t="s">
        <v>198</v>
      </c>
      <c r="W74" s="12">
        <f t="shared" si="27"/>
        <v>5</v>
      </c>
      <c r="X74" s="12"/>
    </row>
    <row r="75" spans="3:24" x14ac:dyDescent="0.25">
      <c r="C75" s="12">
        <v>2705</v>
      </c>
      <c r="D75" s="12" t="s">
        <v>174</v>
      </c>
      <c r="E75" s="13" t="s">
        <v>175</v>
      </c>
      <c r="F75" s="12">
        <v>3</v>
      </c>
      <c r="G75" s="15">
        <v>39</v>
      </c>
      <c r="H75" s="15">
        <v>117</v>
      </c>
      <c r="I75" s="18" t="s">
        <v>198</v>
      </c>
      <c r="J75" s="12"/>
      <c r="K75" s="14"/>
      <c r="L75" s="12"/>
      <c r="M75" s="12"/>
      <c r="N75" s="15"/>
      <c r="O75" s="15"/>
      <c r="P75" s="15"/>
      <c r="Q75" s="21"/>
      <c r="R75" s="21"/>
      <c r="S75" s="21"/>
      <c r="T75" s="12"/>
      <c r="U75" s="15"/>
      <c r="V75" s="12" t="s">
        <v>198</v>
      </c>
      <c r="W75" s="12">
        <f t="shared" si="27"/>
        <v>3</v>
      </c>
      <c r="X75" s="12"/>
    </row>
    <row r="76" spans="3:24" ht="27" x14ac:dyDescent="0.25">
      <c r="C76" s="12">
        <v>2776</v>
      </c>
      <c r="D76" s="12" t="s">
        <v>39</v>
      </c>
      <c r="E76" s="13" t="s">
        <v>40</v>
      </c>
      <c r="F76" s="12">
        <v>25</v>
      </c>
      <c r="G76" s="15">
        <v>99</v>
      </c>
      <c r="H76" s="15">
        <f>+F76*G76</f>
        <v>2475</v>
      </c>
      <c r="I76" s="18" t="s">
        <v>198</v>
      </c>
      <c r="J76" s="12"/>
      <c r="K76" s="14"/>
      <c r="L76" s="12"/>
      <c r="M76" s="12"/>
      <c r="N76" s="15"/>
      <c r="O76" s="15"/>
      <c r="P76" s="15"/>
      <c r="Q76" s="21"/>
      <c r="R76" s="21"/>
      <c r="S76" s="21"/>
      <c r="T76" s="12"/>
      <c r="U76" s="15"/>
      <c r="V76" s="12" t="s">
        <v>198</v>
      </c>
      <c r="W76" s="12">
        <f t="shared" si="27"/>
        <v>25</v>
      </c>
      <c r="X76" s="12"/>
    </row>
    <row r="77" spans="3:24" x14ac:dyDescent="0.25">
      <c r="C77" s="12">
        <v>2781</v>
      </c>
      <c r="D77" s="12" t="s">
        <v>152</v>
      </c>
      <c r="E77" s="13" t="s">
        <v>153</v>
      </c>
      <c r="F77" s="12">
        <v>2</v>
      </c>
      <c r="G77" s="15">
        <v>57.6</v>
      </c>
      <c r="H77" s="15">
        <v>115.2</v>
      </c>
      <c r="I77" s="18" t="s">
        <v>190</v>
      </c>
      <c r="J77" s="12">
        <v>20607369926</v>
      </c>
      <c r="K77" s="14">
        <v>30</v>
      </c>
      <c r="L77" s="12">
        <v>100</v>
      </c>
      <c r="M77" s="12">
        <v>2</v>
      </c>
      <c r="N77" s="15">
        <v>55</v>
      </c>
      <c r="O77" s="15">
        <f t="shared" si="20"/>
        <v>110</v>
      </c>
      <c r="P77" s="15">
        <v>55</v>
      </c>
      <c r="Q77" s="21">
        <f t="shared" si="21"/>
        <v>100</v>
      </c>
      <c r="R77" s="21">
        <f t="shared" si="22"/>
        <v>100</v>
      </c>
      <c r="S77" s="21">
        <v>100</v>
      </c>
      <c r="T77" s="12">
        <f t="shared" si="23"/>
        <v>2</v>
      </c>
      <c r="U77" s="15">
        <f t="shared" si="24"/>
        <v>110</v>
      </c>
      <c r="V77" s="12" t="str">
        <f t="shared" si="25"/>
        <v>GANADOR</v>
      </c>
      <c r="W77" s="12">
        <f t="shared" si="26"/>
        <v>0</v>
      </c>
      <c r="X77" s="12"/>
    </row>
    <row r="78" spans="3:24" x14ac:dyDescent="0.25">
      <c r="C78" s="12">
        <v>2793</v>
      </c>
      <c r="D78" s="12" t="s">
        <v>41</v>
      </c>
      <c r="E78" s="13" t="s">
        <v>42</v>
      </c>
      <c r="F78" s="12">
        <v>56</v>
      </c>
      <c r="G78" s="15">
        <v>29.4</v>
      </c>
      <c r="H78" s="15">
        <v>1646.3999999999999</v>
      </c>
      <c r="I78" s="18" t="s">
        <v>28</v>
      </c>
      <c r="J78" s="12">
        <v>20603234643</v>
      </c>
      <c r="K78" s="14">
        <v>30</v>
      </c>
      <c r="L78" s="12">
        <v>100</v>
      </c>
      <c r="M78" s="12">
        <v>56</v>
      </c>
      <c r="N78" s="15">
        <v>29.4</v>
      </c>
      <c r="O78" s="15">
        <f t="shared" si="20"/>
        <v>1646.3999999999999</v>
      </c>
      <c r="P78" s="15">
        <v>29.4</v>
      </c>
      <c r="Q78" s="21">
        <f t="shared" si="21"/>
        <v>100</v>
      </c>
      <c r="R78" s="21">
        <f t="shared" si="22"/>
        <v>100</v>
      </c>
      <c r="S78" s="21">
        <v>100</v>
      </c>
      <c r="T78" s="12">
        <f t="shared" si="23"/>
        <v>56</v>
      </c>
      <c r="U78" s="15">
        <f t="shared" si="24"/>
        <v>1646.3999999999999</v>
      </c>
      <c r="V78" s="12" t="str">
        <f t="shared" si="25"/>
        <v>GANADOR</v>
      </c>
      <c r="W78" s="12">
        <f t="shared" si="26"/>
        <v>0</v>
      </c>
      <c r="X78" s="12"/>
    </row>
    <row r="79" spans="3:24" ht="27" x14ac:dyDescent="0.25">
      <c r="C79" s="12">
        <v>2801</v>
      </c>
      <c r="D79" s="12" t="s">
        <v>120</v>
      </c>
      <c r="E79" s="13" t="s">
        <v>119</v>
      </c>
      <c r="F79" s="12">
        <v>4</v>
      </c>
      <c r="G79" s="15">
        <v>31</v>
      </c>
      <c r="H79" s="15">
        <v>124</v>
      </c>
      <c r="I79" s="18" t="s">
        <v>198</v>
      </c>
      <c r="J79" s="12"/>
      <c r="K79" s="14"/>
      <c r="L79" s="12"/>
      <c r="M79" s="12"/>
      <c r="N79" s="15"/>
      <c r="O79" s="15"/>
      <c r="P79" s="15"/>
      <c r="Q79" s="21"/>
      <c r="R79" s="21"/>
      <c r="S79" s="21"/>
      <c r="T79" s="12"/>
      <c r="U79" s="15"/>
      <c r="V79" s="12" t="s">
        <v>198</v>
      </c>
      <c r="W79" s="12">
        <f t="shared" ref="W79:W80" si="28">+F79</f>
        <v>4</v>
      </c>
      <c r="X79" s="12"/>
    </row>
    <row r="80" spans="3:24" ht="27" x14ac:dyDescent="0.25">
      <c r="C80" s="12">
        <v>2819</v>
      </c>
      <c r="D80" s="12" t="s">
        <v>121</v>
      </c>
      <c r="E80" s="13" t="s">
        <v>122</v>
      </c>
      <c r="F80" s="12">
        <v>9</v>
      </c>
      <c r="G80" s="15">
        <v>26.9</v>
      </c>
      <c r="H80" s="15">
        <f>+F80*G80</f>
        <v>242.1</v>
      </c>
      <c r="I80" s="18" t="s">
        <v>198</v>
      </c>
      <c r="J80" s="12"/>
      <c r="K80" s="14"/>
      <c r="L80" s="12"/>
      <c r="M80" s="12"/>
      <c r="N80" s="15"/>
      <c r="O80" s="15"/>
      <c r="P80" s="15"/>
      <c r="Q80" s="21"/>
      <c r="R80" s="21"/>
      <c r="S80" s="21"/>
      <c r="T80" s="12"/>
      <c r="U80" s="15"/>
      <c r="V80" s="12" t="s">
        <v>198</v>
      </c>
      <c r="W80" s="12">
        <f t="shared" si="28"/>
        <v>9</v>
      </c>
      <c r="X80" s="12"/>
    </row>
    <row r="81" spans="3:24" ht="27" x14ac:dyDescent="0.25">
      <c r="C81" s="12">
        <v>2855</v>
      </c>
      <c r="D81" s="12" t="s">
        <v>53</v>
      </c>
      <c r="E81" s="13" t="s">
        <v>54</v>
      </c>
      <c r="F81" s="12">
        <v>5</v>
      </c>
      <c r="G81" s="15">
        <v>31.7</v>
      </c>
      <c r="H81" s="15">
        <v>158.5</v>
      </c>
      <c r="I81" s="18" t="s">
        <v>191</v>
      </c>
      <c r="J81" s="12">
        <v>20110979101</v>
      </c>
      <c r="K81" s="14">
        <v>30</v>
      </c>
      <c r="L81" s="12">
        <v>100</v>
      </c>
      <c r="M81" s="12">
        <v>5</v>
      </c>
      <c r="N81" s="15">
        <v>29.4</v>
      </c>
      <c r="O81" s="15">
        <f t="shared" si="20"/>
        <v>147</v>
      </c>
      <c r="P81" s="15">
        <v>29.4</v>
      </c>
      <c r="Q81" s="21">
        <f t="shared" si="21"/>
        <v>100</v>
      </c>
      <c r="R81" s="21">
        <f t="shared" si="22"/>
        <v>100</v>
      </c>
      <c r="S81" s="21">
        <v>100</v>
      </c>
      <c r="T81" s="12">
        <f t="shared" si="23"/>
        <v>5</v>
      </c>
      <c r="U81" s="15">
        <f t="shared" si="24"/>
        <v>147</v>
      </c>
      <c r="V81" s="12" t="str">
        <f t="shared" si="25"/>
        <v>GANADOR</v>
      </c>
      <c r="W81" s="12">
        <f t="shared" si="26"/>
        <v>0</v>
      </c>
      <c r="X81" s="12"/>
    </row>
    <row r="82" spans="3:24" x14ac:dyDescent="0.25">
      <c r="C82" s="12">
        <v>2859</v>
      </c>
      <c r="D82" s="12" t="s">
        <v>55</v>
      </c>
      <c r="E82" s="13" t="s">
        <v>56</v>
      </c>
      <c r="F82" s="12">
        <v>2</v>
      </c>
      <c r="G82" s="15">
        <v>42</v>
      </c>
      <c r="H82" s="15">
        <v>84</v>
      </c>
      <c r="I82" s="18" t="s">
        <v>191</v>
      </c>
      <c r="J82" s="12">
        <v>20110979101</v>
      </c>
      <c r="K82" s="14">
        <v>30</v>
      </c>
      <c r="L82" s="12">
        <v>100</v>
      </c>
      <c r="M82" s="12">
        <v>2</v>
      </c>
      <c r="N82" s="15">
        <v>39</v>
      </c>
      <c r="O82" s="15">
        <f t="shared" si="20"/>
        <v>78</v>
      </c>
      <c r="P82" s="15">
        <v>39</v>
      </c>
      <c r="Q82" s="21">
        <f t="shared" si="21"/>
        <v>100</v>
      </c>
      <c r="R82" s="21">
        <f t="shared" si="22"/>
        <v>100</v>
      </c>
      <c r="S82" s="21">
        <v>100</v>
      </c>
      <c r="T82" s="12">
        <f t="shared" si="23"/>
        <v>2</v>
      </c>
      <c r="U82" s="15">
        <f t="shared" si="24"/>
        <v>78</v>
      </c>
      <c r="V82" s="12" t="str">
        <f t="shared" si="25"/>
        <v>GANADOR</v>
      </c>
      <c r="W82" s="12">
        <f t="shared" si="26"/>
        <v>0</v>
      </c>
      <c r="X82" s="12"/>
    </row>
    <row r="83" spans="3:24" x14ac:dyDescent="0.25">
      <c r="C83" s="12">
        <v>2909</v>
      </c>
      <c r="D83" s="12" t="s">
        <v>154</v>
      </c>
      <c r="E83" s="13" t="s">
        <v>155</v>
      </c>
      <c r="F83" s="12">
        <v>2</v>
      </c>
      <c r="G83" s="15">
        <v>81</v>
      </c>
      <c r="H83" s="15">
        <v>162</v>
      </c>
      <c r="I83" s="18" t="s">
        <v>190</v>
      </c>
      <c r="J83" s="12">
        <v>20607369926</v>
      </c>
      <c r="K83" s="14">
        <v>30</v>
      </c>
      <c r="L83" s="12">
        <v>100</v>
      </c>
      <c r="M83" s="12">
        <v>2</v>
      </c>
      <c r="N83" s="15">
        <v>79</v>
      </c>
      <c r="O83" s="15">
        <f t="shared" si="20"/>
        <v>158</v>
      </c>
      <c r="P83" s="15">
        <v>79</v>
      </c>
      <c r="Q83" s="21">
        <f t="shared" si="21"/>
        <v>100</v>
      </c>
      <c r="R83" s="21">
        <f t="shared" si="22"/>
        <v>100</v>
      </c>
      <c r="S83" s="21">
        <v>100</v>
      </c>
      <c r="T83" s="12">
        <f t="shared" si="23"/>
        <v>2</v>
      </c>
      <c r="U83" s="15">
        <f t="shared" si="24"/>
        <v>158</v>
      </c>
      <c r="V83" s="12" t="str">
        <f t="shared" si="25"/>
        <v>GANADOR</v>
      </c>
      <c r="W83" s="12">
        <f t="shared" si="26"/>
        <v>0</v>
      </c>
      <c r="X83" s="12"/>
    </row>
    <row r="84" spans="3:24" x14ac:dyDescent="0.25">
      <c r="C84" s="12">
        <v>3078</v>
      </c>
      <c r="D84" s="12" t="s">
        <v>43</v>
      </c>
      <c r="E84" s="13" t="s">
        <v>44</v>
      </c>
      <c r="F84" s="12">
        <v>3</v>
      </c>
      <c r="G84" s="15">
        <v>15</v>
      </c>
      <c r="H84" s="15">
        <v>45</v>
      </c>
      <c r="I84" s="18" t="s">
        <v>198</v>
      </c>
      <c r="J84" s="12"/>
      <c r="K84" s="14"/>
      <c r="L84" s="12"/>
      <c r="M84" s="12"/>
      <c r="N84" s="15"/>
      <c r="O84" s="15"/>
      <c r="P84" s="15"/>
      <c r="Q84" s="21"/>
      <c r="R84" s="21"/>
      <c r="S84" s="21"/>
      <c r="T84" s="12"/>
      <c r="U84" s="15"/>
      <c r="V84" s="12" t="s">
        <v>198</v>
      </c>
      <c r="W84" s="12">
        <f t="shared" ref="W84:W85" si="29">+F84</f>
        <v>3</v>
      </c>
      <c r="X84" s="12"/>
    </row>
    <row r="85" spans="3:24" ht="27" x14ac:dyDescent="0.25">
      <c r="C85" s="12">
        <v>3146</v>
      </c>
      <c r="D85" s="12" t="s">
        <v>144</v>
      </c>
      <c r="E85" s="13" t="s">
        <v>145</v>
      </c>
      <c r="F85" s="12">
        <v>14</v>
      </c>
      <c r="G85" s="15">
        <v>62.85</v>
      </c>
      <c r="H85" s="15">
        <f>+F85*G85</f>
        <v>879.9</v>
      </c>
      <c r="I85" s="18" t="s">
        <v>198</v>
      </c>
      <c r="J85" s="12"/>
      <c r="K85" s="14"/>
      <c r="L85" s="12"/>
      <c r="M85" s="12"/>
      <c r="N85" s="15"/>
      <c r="O85" s="15"/>
      <c r="P85" s="15"/>
      <c r="Q85" s="21"/>
      <c r="R85" s="21"/>
      <c r="S85" s="21"/>
      <c r="T85" s="12"/>
      <c r="U85" s="15"/>
      <c r="V85" s="12" t="s">
        <v>198</v>
      </c>
      <c r="W85" s="12">
        <f t="shared" si="29"/>
        <v>14</v>
      </c>
      <c r="X85" s="12"/>
    </row>
    <row r="86" spans="3:24" ht="15" x14ac:dyDescent="0.25">
      <c r="C86" s="23"/>
      <c r="D86" s="23"/>
      <c r="E86" s="20"/>
      <c r="F86" s="23"/>
      <c r="G86" s="25"/>
      <c r="H86" s="25"/>
      <c r="I86" s="19"/>
      <c r="J86" s="23"/>
      <c r="K86" s="23"/>
      <c r="L86" s="23"/>
      <c r="M86" s="23"/>
      <c r="N86" s="25"/>
      <c r="O86" s="25"/>
      <c r="P86" s="25"/>
      <c r="Q86" s="23"/>
      <c r="R86" s="23"/>
      <c r="S86" s="23"/>
      <c r="T86" s="23"/>
      <c r="U86" s="25"/>
      <c r="V86" s="23"/>
      <c r="W86" s="23"/>
      <c r="X86" s="23"/>
    </row>
    <row r="87" spans="3:24" ht="15" x14ac:dyDescent="0.25">
      <c r="C87" s="23"/>
      <c r="D87" s="23"/>
      <c r="E87" s="20"/>
      <c r="F87" s="23"/>
      <c r="G87" s="25"/>
      <c r="H87" s="25"/>
      <c r="I87" s="19"/>
      <c r="J87" s="23"/>
      <c r="K87" s="23"/>
      <c r="L87" s="23"/>
      <c r="M87" s="23"/>
      <c r="N87" s="25"/>
      <c r="O87" s="25"/>
      <c r="P87" s="25"/>
      <c r="Q87" s="23"/>
      <c r="R87" s="23"/>
      <c r="S87" s="23"/>
      <c r="T87" s="23"/>
      <c r="U87" s="25"/>
      <c r="V87" s="23"/>
      <c r="W87" s="23"/>
      <c r="X87" s="23"/>
    </row>
    <row r="88" spans="3:24" ht="15" x14ac:dyDescent="0.25">
      <c r="C88" s="23"/>
      <c r="D88" s="23"/>
      <c r="E88" s="20"/>
      <c r="F88" s="23"/>
      <c r="G88" s="25"/>
      <c r="H88" s="25"/>
      <c r="I88" s="19"/>
      <c r="J88" s="23"/>
      <c r="K88" s="23"/>
      <c r="L88" s="23"/>
      <c r="M88" s="23"/>
      <c r="N88" s="25"/>
      <c r="O88" s="25"/>
      <c r="P88" s="25"/>
      <c r="Q88" s="23"/>
      <c r="R88" s="23"/>
      <c r="S88" s="23"/>
      <c r="T88" s="23"/>
      <c r="U88" s="25"/>
      <c r="V88" s="23"/>
      <c r="W88" s="23"/>
      <c r="X88" s="23"/>
    </row>
    <row r="89" spans="3:24" ht="15" x14ac:dyDescent="0.25">
      <c r="C89" s="23"/>
      <c r="D89" s="23"/>
      <c r="E89" s="20"/>
      <c r="F89" s="23"/>
      <c r="G89" s="25"/>
      <c r="H89" s="25"/>
      <c r="I89" s="19"/>
      <c r="J89" s="23"/>
      <c r="K89" s="23"/>
      <c r="L89" s="23"/>
      <c r="M89" s="23"/>
      <c r="N89" s="25"/>
      <c r="O89" s="25"/>
      <c r="P89" s="25"/>
      <c r="Q89" s="23"/>
      <c r="R89" s="23"/>
      <c r="S89" s="23"/>
      <c r="T89" s="23"/>
      <c r="U89" s="25"/>
      <c r="V89" s="23"/>
      <c r="W89" s="23"/>
      <c r="X89" s="23"/>
    </row>
    <row r="90" spans="3:24" ht="15" x14ac:dyDescent="0.25">
      <c r="C90" s="23"/>
      <c r="D90" s="23"/>
      <c r="E90" s="20"/>
      <c r="F90" s="23"/>
      <c r="G90" s="25"/>
      <c r="H90" s="25"/>
      <c r="I90" s="19"/>
      <c r="J90" s="23"/>
      <c r="K90" s="23"/>
      <c r="L90" s="23"/>
      <c r="M90" s="23"/>
      <c r="N90" s="25"/>
      <c r="O90" s="25"/>
      <c r="P90" s="25"/>
      <c r="Q90" s="23"/>
      <c r="R90" s="23"/>
      <c r="S90" s="23"/>
      <c r="T90" s="23"/>
      <c r="U90" s="25"/>
      <c r="V90" s="23"/>
      <c r="W90" s="23"/>
      <c r="X90" s="23"/>
    </row>
    <row r="91" spans="3:24" ht="15" x14ac:dyDescent="0.25">
      <c r="C91" s="23"/>
      <c r="D91" s="23"/>
      <c r="E91" s="20"/>
      <c r="F91" s="23"/>
      <c r="G91" s="25"/>
      <c r="H91" s="25"/>
      <c r="I91" s="19"/>
      <c r="J91" s="23"/>
      <c r="K91" s="23"/>
      <c r="L91" s="23"/>
      <c r="M91" s="23"/>
      <c r="N91" s="25"/>
      <c r="O91" s="25"/>
      <c r="P91" s="25"/>
      <c r="Q91" s="23"/>
      <c r="R91" s="23"/>
      <c r="S91" s="23"/>
      <c r="T91" s="23"/>
      <c r="U91" s="25"/>
      <c r="V91" s="23"/>
      <c r="W91" s="23"/>
      <c r="X91" s="23"/>
    </row>
    <row r="92" spans="3:24" ht="15" x14ac:dyDescent="0.25">
      <c r="C92" s="23"/>
      <c r="D92" s="23"/>
      <c r="E92" s="20"/>
      <c r="F92" s="23"/>
      <c r="G92" s="25"/>
      <c r="H92" s="25"/>
      <c r="I92" s="19"/>
      <c r="J92" s="23"/>
      <c r="K92" s="23"/>
      <c r="L92" s="23"/>
      <c r="M92" s="23"/>
      <c r="N92" s="25"/>
      <c r="O92" s="25"/>
      <c r="P92" s="25"/>
      <c r="Q92" s="23"/>
      <c r="R92" s="23"/>
      <c r="S92" s="23"/>
      <c r="T92" s="23"/>
      <c r="U92" s="25"/>
      <c r="V92" s="23"/>
      <c r="W92" s="23"/>
      <c r="X92" s="23"/>
    </row>
  </sheetData>
  <autoFilter ref="B5:X85" xr:uid="{3D25297E-1519-41CF-AB64-77D4C158FD8D}"/>
  <phoneticPr fontId="2" type="noConversion"/>
  <conditionalFormatting sqref="C52:C85">
    <cfRule type="duplicateValues" dxfId="206" priority="2"/>
  </conditionalFormatting>
  <conditionalFormatting sqref="D5">
    <cfRule type="duplicateValues" dxfId="205" priority="32"/>
  </conditionalFormatting>
  <conditionalFormatting sqref="I6:I85">
    <cfRule type="containsText" dxfId="204" priority="1" operator="containsText" text="SIN POSTOR">
      <formula>NOT(ISERROR(SEARCH("SIN POSTOR",I6)))</formula>
    </cfRule>
  </conditionalFormatting>
  <conditionalFormatting sqref="K6:K85">
    <cfRule type="cellIs" dxfId="203" priority="11" operator="greaterThan">
      <formula>30</formula>
    </cfRule>
    <cfRule type="cellIs" dxfId="202" priority="12" operator="lessThanOrEqual">
      <formula>30</formula>
    </cfRule>
  </conditionalFormatting>
  <conditionalFormatting sqref="L6:L85">
    <cfRule type="containsText" dxfId="201" priority="10" operator="containsText" text="DESCALIFICADO">
      <formula>NOT(ISERROR(SEARCH("DESCALIFICADO",L6)))</formula>
    </cfRule>
  </conditionalFormatting>
  <conditionalFormatting sqref="M6:M85">
    <cfRule type="cellIs" dxfId="200" priority="15" operator="lessThan">
      <formula>F6</formula>
    </cfRule>
    <cfRule type="cellIs" dxfId="199" priority="16" operator="greaterThanOrEqual">
      <formula>F6</formula>
    </cfRule>
  </conditionalFormatting>
  <conditionalFormatting sqref="N6:N85">
    <cfRule type="cellIs" dxfId="198" priority="13" operator="lessThanOrEqual">
      <formula>G6</formula>
    </cfRule>
    <cfRule type="cellIs" dxfId="197" priority="14" operator="greaterThan">
      <formula>G6</formula>
    </cfRule>
  </conditionalFormatting>
  <conditionalFormatting sqref="O5:W5">
    <cfRule type="duplicateValues" dxfId="196" priority="31"/>
  </conditionalFormatting>
  <conditionalFormatting sqref="Q6:Q85">
    <cfRule type="containsText" dxfId="195" priority="22" operator="containsText" text="DESCALIFICADO">
      <formula>NOT(ISERROR(SEARCH("DESCALIFICADO",Q6)))</formula>
    </cfRule>
  </conditionalFormatting>
  <conditionalFormatting sqref="V6:V85">
    <cfRule type="containsText" dxfId="194" priority="17" operator="containsText" text="DESCALIFICADO">
      <formula>NOT(ISERROR(SEARCH("DESCALIFICADO",V6)))</formula>
    </cfRule>
    <cfRule type="containsText" dxfId="193" priority="18" operator="containsText" text="SIN POSTOR">
      <formula>NOT(ISERROR(SEARCH("SIN POSTOR",V6)))</formula>
    </cfRule>
    <cfRule type="containsText" dxfId="192" priority="19" operator="containsText" text="PERDEDOR">
      <formula>NOT(ISERROR(SEARCH("PERDEDOR",V6)))</formula>
    </cfRule>
    <cfRule type="containsText" dxfId="191" priority="20" operator="containsText" text="GANADOR">
      <formula>NOT(ISERROR(SEARCH("GANADOR",V6)))</formula>
    </cfRule>
  </conditionalFormatting>
  <conditionalFormatting sqref="X6:X85">
    <cfRule type="containsText" dxfId="190" priority="7" operator="containsText" text="EMPATE">
      <formula>NOT(ISERROR(SEARCH("EMPATE",X6)))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FE6E7-7EBF-48FB-AEAE-29452199BC82}">
  <dimension ref="B2:X43"/>
  <sheetViews>
    <sheetView showGridLines="0" topLeftCell="A15" zoomScale="80" zoomScaleNormal="80" workbookViewId="0">
      <selection activeCell="C6" sqref="C6:C36"/>
    </sheetView>
  </sheetViews>
  <sheetFormatPr baseColWidth="10" defaultColWidth="11.42578125" defaultRowHeight="13.5" x14ac:dyDescent="0.25"/>
  <cols>
    <col min="1" max="1" width="11.42578125" style="3"/>
    <col min="2" max="3" width="11.42578125" style="4"/>
    <col min="4" max="4" width="9.5703125" style="4" bestFit="1" customWidth="1"/>
    <col min="5" max="5" width="38.42578125" style="10" customWidth="1"/>
    <col min="6" max="6" width="16.28515625" style="4" bestFit="1" customWidth="1"/>
    <col min="7" max="8" width="11.42578125" style="24"/>
    <col min="9" max="9" width="45" style="9" customWidth="1"/>
    <col min="10" max="10" width="13" style="4" bestFit="1" customWidth="1"/>
    <col min="11" max="12" width="11.42578125" style="4"/>
    <col min="13" max="13" width="16.28515625" style="4" bestFit="1" customWidth="1"/>
    <col min="14" max="14" width="15.140625" style="24" customWidth="1"/>
    <col min="15" max="15" width="17" style="24" bestFit="1" customWidth="1"/>
    <col min="16" max="16" width="18.85546875" style="24" bestFit="1" customWidth="1"/>
    <col min="17" max="17" width="18.140625" style="4" bestFit="1" customWidth="1"/>
    <col min="18" max="18" width="13.7109375" style="4" bestFit="1" customWidth="1"/>
    <col min="19" max="19" width="14.140625" style="4" bestFit="1" customWidth="1"/>
    <col min="20" max="20" width="22" style="4" bestFit="1" customWidth="1"/>
    <col min="21" max="21" width="18.7109375" style="24" customWidth="1"/>
    <col min="22" max="22" width="15.85546875" style="4" bestFit="1" customWidth="1"/>
    <col min="23" max="23" width="22" style="4" bestFit="1" customWidth="1"/>
    <col min="24" max="24" width="25.85546875" style="4" bestFit="1" customWidth="1"/>
    <col min="25" max="16384" width="11.42578125" style="3"/>
  </cols>
  <sheetData>
    <row r="2" spans="3:24" x14ac:dyDescent="0.25">
      <c r="C2" s="1" t="s">
        <v>203</v>
      </c>
    </row>
    <row r="3" spans="3:24" x14ac:dyDescent="0.25">
      <c r="C3" s="1" t="s">
        <v>27</v>
      </c>
    </row>
    <row r="5" spans="3:24" ht="40.5" x14ac:dyDescent="0.25">
      <c r="C5" s="11" t="s">
        <v>21</v>
      </c>
      <c r="D5" s="11" t="s">
        <v>201</v>
      </c>
      <c r="E5" s="11" t="s">
        <v>22</v>
      </c>
      <c r="F5" s="11" t="s">
        <v>202</v>
      </c>
      <c r="G5" s="11" t="s">
        <v>192</v>
      </c>
      <c r="H5" s="11" t="s">
        <v>193</v>
      </c>
      <c r="I5" s="16" t="s">
        <v>0</v>
      </c>
      <c r="J5" s="16" t="s">
        <v>26</v>
      </c>
      <c r="K5" s="16" t="s">
        <v>196</v>
      </c>
      <c r="L5" s="16" t="s">
        <v>197</v>
      </c>
      <c r="M5" s="16" t="s">
        <v>204</v>
      </c>
      <c r="N5" s="16" t="s">
        <v>194</v>
      </c>
      <c r="O5" s="17" t="s">
        <v>210</v>
      </c>
      <c r="P5" s="17" t="s">
        <v>205</v>
      </c>
      <c r="Q5" s="17" t="s">
        <v>206</v>
      </c>
      <c r="R5" s="17" t="s">
        <v>207</v>
      </c>
      <c r="S5" s="17" t="s">
        <v>208</v>
      </c>
      <c r="T5" s="17" t="s">
        <v>209</v>
      </c>
      <c r="U5" s="17" t="s">
        <v>23</v>
      </c>
      <c r="V5" s="17" t="s">
        <v>200</v>
      </c>
      <c r="W5" s="17" t="s">
        <v>211</v>
      </c>
      <c r="X5" s="16" t="s">
        <v>195</v>
      </c>
    </row>
    <row r="6" spans="3:24" x14ac:dyDescent="0.25">
      <c r="C6" s="12">
        <v>61</v>
      </c>
      <c r="D6" s="12" t="s">
        <v>45</v>
      </c>
      <c r="E6" s="13" t="s">
        <v>46</v>
      </c>
      <c r="F6" s="12">
        <v>83</v>
      </c>
      <c r="G6" s="15">
        <v>70</v>
      </c>
      <c r="H6" s="15">
        <v>5810</v>
      </c>
      <c r="I6" s="18" t="s">
        <v>17</v>
      </c>
      <c r="J6" s="12">
        <v>20298841615</v>
      </c>
      <c r="K6" s="14">
        <v>30</v>
      </c>
      <c r="L6" s="12">
        <v>100</v>
      </c>
      <c r="M6" s="12">
        <v>83</v>
      </c>
      <c r="N6" s="15">
        <v>56</v>
      </c>
      <c r="O6" s="15">
        <f>+IF(M6&lt;=F6,M6*N6,F6*N6)</f>
        <v>4648</v>
      </c>
      <c r="P6" s="15">
        <v>56</v>
      </c>
      <c r="Q6" s="21">
        <f>+IF(N6&lt;=G6,(200-(N6/P6)*100),"DESCALIFICADO")</f>
        <v>100</v>
      </c>
      <c r="R6" s="21">
        <f>0.7*L6+0.3*Q6</f>
        <v>100</v>
      </c>
      <c r="S6" s="21">
        <v>100</v>
      </c>
      <c r="T6" s="12">
        <f>+IF(AND(R6=S6,M6&lt;=F6),M6,0)</f>
        <v>83</v>
      </c>
      <c r="U6" s="15">
        <f>+T6*N6</f>
        <v>4648</v>
      </c>
      <c r="V6" s="12" t="str">
        <f>+IF(T6=0, "PERDEDOR","GANADOR")</f>
        <v>GANADOR</v>
      </c>
      <c r="W6" s="12">
        <f>+IF(T6=0,0,F6-T6)</f>
        <v>0</v>
      </c>
      <c r="X6" s="12"/>
    </row>
    <row r="7" spans="3:24" ht="27" x14ac:dyDescent="0.25">
      <c r="C7" s="12">
        <v>68</v>
      </c>
      <c r="D7" s="12" t="s">
        <v>162</v>
      </c>
      <c r="E7" s="13" t="s">
        <v>163</v>
      </c>
      <c r="F7" s="12">
        <v>27</v>
      </c>
      <c r="G7" s="15">
        <v>108</v>
      </c>
      <c r="H7" s="15">
        <v>2916</v>
      </c>
      <c r="I7" s="18" t="s">
        <v>20</v>
      </c>
      <c r="J7" s="12">
        <v>20536618075</v>
      </c>
      <c r="K7" s="14">
        <v>30</v>
      </c>
      <c r="L7" s="12">
        <v>100</v>
      </c>
      <c r="M7" s="12">
        <v>27</v>
      </c>
      <c r="N7" s="15">
        <v>108</v>
      </c>
      <c r="O7" s="15">
        <f t="shared" ref="O7:O30" si="0">+IF(M7&lt;=F7,M7*N7,F7*N7)</f>
        <v>2916</v>
      </c>
      <c r="P7" s="15">
        <v>108</v>
      </c>
      <c r="Q7" s="21">
        <f t="shared" ref="Q7:Q30" si="1">+IF(N7&lt;=G7,(200-(N7/P7)*100),"DESCALIFICADO")</f>
        <v>100</v>
      </c>
      <c r="R7" s="21">
        <f t="shared" ref="R7:R30" si="2">0.7*L7+0.3*Q7</f>
        <v>100</v>
      </c>
      <c r="S7" s="21">
        <v>100</v>
      </c>
      <c r="T7" s="12">
        <f t="shared" ref="T7:T30" si="3">+IF(AND(R7=S7,M7&lt;=F7),M7,0)</f>
        <v>27</v>
      </c>
      <c r="U7" s="15">
        <f t="shared" ref="U7:U30" si="4">+T7*N7</f>
        <v>2916</v>
      </c>
      <c r="V7" s="12" t="str">
        <f t="shared" ref="V7:V30" si="5">+IF(T7=0, "PERDEDOR","GANADOR")</f>
        <v>GANADOR</v>
      </c>
      <c r="W7" s="12">
        <f t="shared" ref="W7:W30" si="6">+IF(T7=0,0,F7-T7)</f>
        <v>0</v>
      </c>
      <c r="X7" s="12"/>
    </row>
    <row r="8" spans="3:24" ht="27" x14ac:dyDescent="0.25">
      <c r="C8" s="12">
        <v>165</v>
      </c>
      <c r="D8" s="12" t="s">
        <v>61</v>
      </c>
      <c r="E8" s="13" t="s">
        <v>62</v>
      </c>
      <c r="F8" s="12">
        <v>1</v>
      </c>
      <c r="G8" s="15">
        <v>169</v>
      </c>
      <c r="H8" s="15">
        <f t="shared" ref="H8" si="7">+F8*G8</f>
        <v>169</v>
      </c>
      <c r="I8" s="18" t="s">
        <v>17</v>
      </c>
      <c r="J8" s="12">
        <v>20298841615</v>
      </c>
      <c r="K8" s="14">
        <v>30</v>
      </c>
      <c r="L8" s="12">
        <v>100</v>
      </c>
      <c r="M8" s="12">
        <v>1</v>
      </c>
      <c r="N8" s="15">
        <v>102</v>
      </c>
      <c r="O8" s="15">
        <f t="shared" si="0"/>
        <v>102</v>
      </c>
      <c r="P8" s="15">
        <v>102</v>
      </c>
      <c r="Q8" s="21">
        <f t="shared" si="1"/>
        <v>100</v>
      </c>
      <c r="R8" s="21">
        <f t="shared" si="2"/>
        <v>100</v>
      </c>
      <c r="S8" s="21">
        <v>100</v>
      </c>
      <c r="T8" s="12">
        <f t="shared" si="3"/>
        <v>1</v>
      </c>
      <c r="U8" s="15">
        <f t="shared" si="4"/>
        <v>102</v>
      </c>
      <c r="V8" s="12" t="str">
        <f t="shared" si="5"/>
        <v>GANADOR</v>
      </c>
      <c r="W8" s="12">
        <f t="shared" si="6"/>
        <v>0</v>
      </c>
      <c r="X8" s="12"/>
    </row>
    <row r="9" spans="3:24" x14ac:dyDescent="0.25">
      <c r="C9" s="12">
        <v>369</v>
      </c>
      <c r="D9" s="12" t="s">
        <v>125</v>
      </c>
      <c r="E9" s="13" t="s">
        <v>126</v>
      </c>
      <c r="F9" s="12">
        <v>3</v>
      </c>
      <c r="G9" s="15">
        <v>45.9</v>
      </c>
      <c r="H9" s="15">
        <v>137.69999999999999</v>
      </c>
      <c r="I9" s="18" t="s">
        <v>17</v>
      </c>
      <c r="J9" s="12">
        <v>20298841615</v>
      </c>
      <c r="K9" s="14">
        <v>30</v>
      </c>
      <c r="L9" s="12">
        <v>100</v>
      </c>
      <c r="M9" s="12">
        <v>3</v>
      </c>
      <c r="N9" s="15">
        <v>44</v>
      </c>
      <c r="O9" s="15">
        <f t="shared" si="0"/>
        <v>132</v>
      </c>
      <c r="P9" s="15">
        <v>44</v>
      </c>
      <c r="Q9" s="21">
        <f t="shared" si="1"/>
        <v>100</v>
      </c>
      <c r="R9" s="21">
        <f t="shared" si="2"/>
        <v>100</v>
      </c>
      <c r="S9" s="21">
        <v>100</v>
      </c>
      <c r="T9" s="12">
        <f t="shared" si="3"/>
        <v>3</v>
      </c>
      <c r="U9" s="15">
        <f t="shared" si="4"/>
        <v>132</v>
      </c>
      <c r="V9" s="12" t="str">
        <f t="shared" si="5"/>
        <v>GANADOR</v>
      </c>
      <c r="W9" s="12">
        <f t="shared" si="6"/>
        <v>0</v>
      </c>
      <c r="X9" s="12"/>
    </row>
    <row r="10" spans="3:24" ht="27" x14ac:dyDescent="0.25">
      <c r="C10" s="12">
        <v>467</v>
      </c>
      <c r="D10" s="12" t="s">
        <v>73</v>
      </c>
      <c r="E10" s="13" t="s">
        <v>74</v>
      </c>
      <c r="F10" s="12">
        <v>19</v>
      </c>
      <c r="G10" s="15">
        <v>79</v>
      </c>
      <c r="H10" s="15">
        <f t="shared" ref="H10:H11" si="8">+F10*G10</f>
        <v>1501</v>
      </c>
      <c r="I10" s="18" t="s">
        <v>17</v>
      </c>
      <c r="J10" s="12">
        <v>20298841615</v>
      </c>
      <c r="K10" s="14">
        <v>30</v>
      </c>
      <c r="L10" s="12">
        <v>100</v>
      </c>
      <c r="M10" s="12">
        <v>19</v>
      </c>
      <c r="N10" s="15">
        <v>67</v>
      </c>
      <c r="O10" s="15">
        <f t="shared" si="0"/>
        <v>1273</v>
      </c>
      <c r="P10" s="15">
        <v>67</v>
      </c>
      <c r="Q10" s="21">
        <f t="shared" si="1"/>
        <v>100</v>
      </c>
      <c r="R10" s="21">
        <f t="shared" si="2"/>
        <v>100</v>
      </c>
      <c r="S10" s="21">
        <v>100</v>
      </c>
      <c r="T10" s="12">
        <f t="shared" si="3"/>
        <v>19</v>
      </c>
      <c r="U10" s="15">
        <f t="shared" si="4"/>
        <v>1273</v>
      </c>
      <c r="V10" s="12" t="str">
        <f t="shared" si="5"/>
        <v>GANADOR</v>
      </c>
      <c r="W10" s="12">
        <f t="shared" si="6"/>
        <v>0</v>
      </c>
      <c r="X10" s="12"/>
    </row>
    <row r="11" spans="3:24" ht="27" x14ac:dyDescent="0.25">
      <c r="C11" s="12">
        <v>502</v>
      </c>
      <c r="D11" s="12" t="s">
        <v>79</v>
      </c>
      <c r="E11" s="13" t="s">
        <v>80</v>
      </c>
      <c r="F11" s="12">
        <v>1</v>
      </c>
      <c r="G11" s="15">
        <v>72</v>
      </c>
      <c r="H11" s="15">
        <f t="shared" si="8"/>
        <v>72</v>
      </c>
      <c r="I11" s="18" t="s">
        <v>17</v>
      </c>
      <c r="J11" s="12">
        <v>20298841615</v>
      </c>
      <c r="K11" s="14">
        <v>30</v>
      </c>
      <c r="L11" s="12">
        <v>100</v>
      </c>
      <c r="M11" s="12">
        <v>1</v>
      </c>
      <c r="N11" s="15">
        <v>64</v>
      </c>
      <c r="O11" s="15">
        <f t="shared" si="0"/>
        <v>64</v>
      </c>
      <c r="P11" s="15">
        <v>64</v>
      </c>
      <c r="Q11" s="21">
        <f t="shared" si="1"/>
        <v>100</v>
      </c>
      <c r="R11" s="21">
        <f t="shared" si="2"/>
        <v>100</v>
      </c>
      <c r="S11" s="21">
        <v>100</v>
      </c>
      <c r="T11" s="12">
        <f t="shared" si="3"/>
        <v>1</v>
      </c>
      <c r="U11" s="15">
        <f t="shared" si="4"/>
        <v>64</v>
      </c>
      <c r="V11" s="12" t="str">
        <f t="shared" si="5"/>
        <v>GANADOR</v>
      </c>
      <c r="W11" s="12">
        <f t="shared" si="6"/>
        <v>0</v>
      </c>
      <c r="X11" s="12"/>
    </row>
    <row r="12" spans="3:24" ht="40.5" x14ac:dyDescent="0.25">
      <c r="C12" s="12">
        <v>511</v>
      </c>
      <c r="D12" s="12" t="s">
        <v>156</v>
      </c>
      <c r="E12" s="13" t="s">
        <v>157</v>
      </c>
      <c r="F12" s="12">
        <v>154</v>
      </c>
      <c r="G12" s="15">
        <v>9.9</v>
      </c>
      <c r="H12" s="15">
        <v>1524.6000000000001</v>
      </c>
      <c r="I12" s="18" t="s">
        <v>19</v>
      </c>
      <c r="J12" s="12">
        <v>20562919202</v>
      </c>
      <c r="K12" s="14">
        <v>30</v>
      </c>
      <c r="L12" s="12">
        <v>100</v>
      </c>
      <c r="M12" s="12">
        <v>154</v>
      </c>
      <c r="N12" s="15">
        <v>9.9</v>
      </c>
      <c r="O12" s="15">
        <f t="shared" si="0"/>
        <v>1524.6000000000001</v>
      </c>
      <c r="P12" s="15">
        <v>9.9</v>
      </c>
      <c r="Q12" s="21">
        <f t="shared" si="1"/>
        <v>100</v>
      </c>
      <c r="R12" s="21">
        <f t="shared" si="2"/>
        <v>100</v>
      </c>
      <c r="S12" s="21">
        <v>100</v>
      </c>
      <c r="T12" s="12">
        <f t="shared" si="3"/>
        <v>154</v>
      </c>
      <c r="U12" s="15">
        <f t="shared" si="4"/>
        <v>1524.6000000000001</v>
      </c>
      <c r="V12" s="12" t="str">
        <f t="shared" si="5"/>
        <v>GANADOR</v>
      </c>
      <c r="W12" s="12">
        <f t="shared" si="6"/>
        <v>0</v>
      </c>
      <c r="X12" s="12"/>
    </row>
    <row r="13" spans="3:24" x14ac:dyDescent="0.25">
      <c r="C13" s="12">
        <v>535</v>
      </c>
      <c r="D13" s="12" t="s">
        <v>158</v>
      </c>
      <c r="E13" s="13" t="s">
        <v>159</v>
      </c>
      <c r="F13" s="12">
        <v>2</v>
      </c>
      <c r="G13" s="15">
        <v>44.1</v>
      </c>
      <c r="H13" s="15">
        <v>88.2</v>
      </c>
      <c r="I13" s="18" t="s">
        <v>19</v>
      </c>
      <c r="J13" s="12">
        <v>20562919202</v>
      </c>
      <c r="K13" s="14">
        <v>30</v>
      </c>
      <c r="L13" s="12">
        <v>100</v>
      </c>
      <c r="M13" s="12">
        <v>2</v>
      </c>
      <c r="N13" s="15">
        <v>44.1</v>
      </c>
      <c r="O13" s="15">
        <f t="shared" si="0"/>
        <v>88.2</v>
      </c>
      <c r="P13" s="15">
        <v>44.1</v>
      </c>
      <c r="Q13" s="21">
        <f t="shared" si="1"/>
        <v>100</v>
      </c>
      <c r="R13" s="21">
        <f t="shared" si="2"/>
        <v>100</v>
      </c>
      <c r="S13" s="21">
        <v>100</v>
      </c>
      <c r="T13" s="12">
        <f t="shared" si="3"/>
        <v>2</v>
      </c>
      <c r="U13" s="15">
        <f t="shared" si="4"/>
        <v>88.2</v>
      </c>
      <c r="V13" s="12" t="str">
        <f t="shared" si="5"/>
        <v>GANADOR</v>
      </c>
      <c r="W13" s="12">
        <f t="shared" si="6"/>
        <v>0</v>
      </c>
      <c r="X13" s="12"/>
    </row>
    <row r="14" spans="3:24" ht="27" x14ac:dyDescent="0.25">
      <c r="C14" s="12">
        <v>700</v>
      </c>
      <c r="D14" s="12" t="s">
        <v>87</v>
      </c>
      <c r="E14" s="13" t="s">
        <v>88</v>
      </c>
      <c r="F14" s="12">
        <v>2</v>
      </c>
      <c r="G14" s="15">
        <v>60</v>
      </c>
      <c r="H14" s="15">
        <v>120</v>
      </c>
      <c r="I14" s="18" t="s">
        <v>17</v>
      </c>
      <c r="J14" s="12">
        <v>20298841615</v>
      </c>
      <c r="K14" s="14">
        <v>30</v>
      </c>
      <c r="L14" s="12">
        <v>100</v>
      </c>
      <c r="M14" s="12">
        <v>2</v>
      </c>
      <c r="N14" s="15">
        <v>56</v>
      </c>
      <c r="O14" s="15">
        <f t="shared" si="0"/>
        <v>112</v>
      </c>
      <c r="P14" s="15">
        <v>56</v>
      </c>
      <c r="Q14" s="21">
        <f t="shared" si="1"/>
        <v>100</v>
      </c>
      <c r="R14" s="21">
        <f t="shared" si="2"/>
        <v>100</v>
      </c>
      <c r="S14" s="21">
        <v>100</v>
      </c>
      <c r="T14" s="12">
        <f t="shared" si="3"/>
        <v>2</v>
      </c>
      <c r="U14" s="15">
        <f t="shared" si="4"/>
        <v>112</v>
      </c>
      <c r="V14" s="12" t="str">
        <f t="shared" si="5"/>
        <v>GANADOR</v>
      </c>
      <c r="W14" s="12">
        <f t="shared" si="6"/>
        <v>0</v>
      </c>
      <c r="X14" s="12"/>
    </row>
    <row r="15" spans="3:24" x14ac:dyDescent="0.25">
      <c r="C15" s="12">
        <v>761</v>
      </c>
      <c r="D15" s="12" t="s">
        <v>146</v>
      </c>
      <c r="E15" s="13" t="s">
        <v>147</v>
      </c>
      <c r="F15" s="12">
        <v>124</v>
      </c>
      <c r="G15" s="15">
        <v>99</v>
      </c>
      <c r="H15" s="15">
        <v>12276</v>
      </c>
      <c r="I15" s="18" t="s">
        <v>190</v>
      </c>
      <c r="J15" s="12">
        <v>20607369926</v>
      </c>
      <c r="K15" s="14">
        <v>30</v>
      </c>
      <c r="L15" s="12">
        <v>100</v>
      </c>
      <c r="M15" s="12">
        <v>124</v>
      </c>
      <c r="N15" s="15">
        <v>95</v>
      </c>
      <c r="O15" s="15">
        <f t="shared" si="0"/>
        <v>11780</v>
      </c>
      <c r="P15" s="15">
        <v>95</v>
      </c>
      <c r="Q15" s="21">
        <f t="shared" si="1"/>
        <v>100</v>
      </c>
      <c r="R15" s="21">
        <f t="shared" si="2"/>
        <v>100</v>
      </c>
      <c r="S15" s="21">
        <v>100</v>
      </c>
      <c r="T15" s="12">
        <f t="shared" si="3"/>
        <v>124</v>
      </c>
      <c r="U15" s="15">
        <f t="shared" si="4"/>
        <v>11780</v>
      </c>
      <c r="V15" s="12" t="str">
        <f t="shared" si="5"/>
        <v>GANADOR</v>
      </c>
      <c r="W15" s="12">
        <f t="shared" si="6"/>
        <v>0</v>
      </c>
      <c r="X15" s="12"/>
    </row>
    <row r="16" spans="3:24" ht="27" x14ac:dyDescent="0.25">
      <c r="C16" s="12">
        <v>817</v>
      </c>
      <c r="D16" s="12" t="s">
        <v>176</v>
      </c>
      <c r="E16" s="13" t="s">
        <v>177</v>
      </c>
      <c r="F16" s="12">
        <v>40</v>
      </c>
      <c r="G16" s="15">
        <v>38</v>
      </c>
      <c r="H16" s="15">
        <v>1520</v>
      </c>
      <c r="I16" s="18" t="s">
        <v>29</v>
      </c>
      <c r="J16" s="12">
        <v>20109705129</v>
      </c>
      <c r="K16" s="14">
        <v>25</v>
      </c>
      <c r="L16" s="12">
        <v>100</v>
      </c>
      <c r="M16" s="12">
        <v>40</v>
      </c>
      <c r="N16" s="15">
        <v>38</v>
      </c>
      <c r="O16" s="15">
        <f t="shared" si="0"/>
        <v>1520</v>
      </c>
      <c r="P16" s="15">
        <v>38</v>
      </c>
      <c r="Q16" s="21">
        <f t="shared" si="1"/>
        <v>100</v>
      </c>
      <c r="R16" s="21">
        <f t="shared" si="2"/>
        <v>100</v>
      </c>
      <c r="S16" s="21">
        <v>100</v>
      </c>
      <c r="T16" s="12">
        <f t="shared" si="3"/>
        <v>40</v>
      </c>
      <c r="U16" s="15">
        <f t="shared" si="4"/>
        <v>1520</v>
      </c>
      <c r="V16" s="12" t="str">
        <f t="shared" si="5"/>
        <v>GANADOR</v>
      </c>
      <c r="W16" s="12">
        <f t="shared" si="6"/>
        <v>0</v>
      </c>
      <c r="X16" s="12"/>
    </row>
    <row r="17" spans="3:24" x14ac:dyDescent="0.25">
      <c r="C17" s="12">
        <v>828</v>
      </c>
      <c r="D17" s="12" t="s">
        <v>160</v>
      </c>
      <c r="E17" s="13" t="s">
        <v>161</v>
      </c>
      <c r="F17" s="12">
        <v>10</v>
      </c>
      <c r="G17" s="15">
        <v>31.5</v>
      </c>
      <c r="H17" s="15">
        <v>315</v>
      </c>
      <c r="I17" s="18" t="s">
        <v>19</v>
      </c>
      <c r="J17" s="12">
        <v>20562919202</v>
      </c>
      <c r="K17" s="14">
        <v>30</v>
      </c>
      <c r="L17" s="12">
        <v>100</v>
      </c>
      <c r="M17" s="12">
        <v>10</v>
      </c>
      <c r="N17" s="15">
        <v>31.5</v>
      </c>
      <c r="O17" s="15">
        <f t="shared" si="0"/>
        <v>315</v>
      </c>
      <c r="P17" s="15">
        <v>31.5</v>
      </c>
      <c r="Q17" s="21">
        <f t="shared" si="1"/>
        <v>100</v>
      </c>
      <c r="R17" s="21">
        <f t="shared" si="2"/>
        <v>100</v>
      </c>
      <c r="S17" s="21">
        <v>100</v>
      </c>
      <c r="T17" s="12">
        <f t="shared" si="3"/>
        <v>10</v>
      </c>
      <c r="U17" s="15">
        <f t="shared" si="4"/>
        <v>315</v>
      </c>
      <c r="V17" s="12" t="str">
        <f t="shared" si="5"/>
        <v>GANADOR</v>
      </c>
      <c r="W17" s="12">
        <f t="shared" si="6"/>
        <v>0</v>
      </c>
      <c r="X17" s="12"/>
    </row>
    <row r="18" spans="3:24" ht="27" x14ac:dyDescent="0.25">
      <c r="C18" s="12">
        <v>1079</v>
      </c>
      <c r="D18" s="12" t="s">
        <v>133</v>
      </c>
      <c r="E18" s="13" t="s">
        <v>134</v>
      </c>
      <c r="F18" s="12">
        <v>16</v>
      </c>
      <c r="G18" s="15">
        <v>100</v>
      </c>
      <c r="H18" s="15">
        <f>+F18*G18</f>
        <v>1600</v>
      </c>
      <c r="I18" s="18" t="s">
        <v>17</v>
      </c>
      <c r="J18" s="12">
        <v>20298841615</v>
      </c>
      <c r="K18" s="14">
        <v>30</v>
      </c>
      <c r="L18" s="12">
        <v>100</v>
      </c>
      <c r="M18" s="12">
        <v>16</v>
      </c>
      <c r="N18" s="15">
        <v>96</v>
      </c>
      <c r="O18" s="15">
        <f t="shared" si="0"/>
        <v>1536</v>
      </c>
      <c r="P18" s="15">
        <v>96</v>
      </c>
      <c r="Q18" s="21">
        <f t="shared" si="1"/>
        <v>100</v>
      </c>
      <c r="R18" s="21">
        <f t="shared" si="2"/>
        <v>100</v>
      </c>
      <c r="S18" s="21">
        <v>100</v>
      </c>
      <c r="T18" s="12">
        <f t="shared" si="3"/>
        <v>16</v>
      </c>
      <c r="U18" s="15">
        <f t="shared" si="4"/>
        <v>1536</v>
      </c>
      <c r="V18" s="12" t="str">
        <f t="shared" si="5"/>
        <v>GANADOR</v>
      </c>
      <c r="W18" s="12">
        <f t="shared" si="6"/>
        <v>0</v>
      </c>
      <c r="X18" s="12"/>
    </row>
    <row r="19" spans="3:24" ht="27" x14ac:dyDescent="0.25">
      <c r="C19" s="12">
        <v>1082</v>
      </c>
      <c r="D19" s="12" t="s">
        <v>135</v>
      </c>
      <c r="E19" s="13" t="s">
        <v>136</v>
      </c>
      <c r="F19" s="12">
        <v>103</v>
      </c>
      <c r="G19" s="15">
        <v>130</v>
      </c>
      <c r="H19" s="15">
        <f>+F19*G19</f>
        <v>13390</v>
      </c>
      <c r="I19" s="18" t="s">
        <v>17</v>
      </c>
      <c r="J19" s="12">
        <v>20298841615</v>
      </c>
      <c r="K19" s="14">
        <v>30</v>
      </c>
      <c r="L19" s="12">
        <v>100</v>
      </c>
      <c r="M19" s="12">
        <v>103</v>
      </c>
      <c r="N19" s="15">
        <v>76</v>
      </c>
      <c r="O19" s="15">
        <f t="shared" si="0"/>
        <v>7828</v>
      </c>
      <c r="P19" s="15">
        <v>76</v>
      </c>
      <c r="Q19" s="21">
        <f t="shared" si="1"/>
        <v>100</v>
      </c>
      <c r="R19" s="21">
        <f t="shared" si="2"/>
        <v>100</v>
      </c>
      <c r="S19" s="21">
        <v>100</v>
      </c>
      <c r="T19" s="12">
        <f t="shared" si="3"/>
        <v>103</v>
      </c>
      <c r="U19" s="15">
        <f t="shared" si="4"/>
        <v>7828</v>
      </c>
      <c r="V19" s="12" t="str">
        <f t="shared" si="5"/>
        <v>GANADOR</v>
      </c>
      <c r="W19" s="12">
        <f t="shared" si="6"/>
        <v>0</v>
      </c>
      <c r="X19" s="12"/>
    </row>
    <row r="20" spans="3:24" x14ac:dyDescent="0.25">
      <c r="C20" s="12">
        <v>1172</v>
      </c>
      <c r="D20" s="12" t="s">
        <v>166</v>
      </c>
      <c r="E20" s="13" t="s">
        <v>167</v>
      </c>
      <c r="F20" s="12">
        <v>5</v>
      </c>
      <c r="G20" s="15">
        <v>59</v>
      </c>
      <c r="H20" s="15">
        <v>295</v>
      </c>
      <c r="I20" s="18" t="s">
        <v>20</v>
      </c>
      <c r="J20" s="12">
        <v>20536618075</v>
      </c>
      <c r="K20" s="14">
        <v>30</v>
      </c>
      <c r="L20" s="12">
        <v>100</v>
      </c>
      <c r="M20" s="12">
        <v>5</v>
      </c>
      <c r="N20" s="15">
        <v>59</v>
      </c>
      <c r="O20" s="15">
        <f t="shared" si="0"/>
        <v>295</v>
      </c>
      <c r="P20" s="15">
        <v>59</v>
      </c>
      <c r="Q20" s="21">
        <f t="shared" si="1"/>
        <v>100</v>
      </c>
      <c r="R20" s="21">
        <f t="shared" si="2"/>
        <v>100</v>
      </c>
      <c r="S20" s="21">
        <v>100</v>
      </c>
      <c r="T20" s="12">
        <f t="shared" si="3"/>
        <v>5</v>
      </c>
      <c r="U20" s="15">
        <f t="shared" si="4"/>
        <v>295</v>
      </c>
      <c r="V20" s="12" t="str">
        <f t="shared" si="5"/>
        <v>GANADOR</v>
      </c>
      <c r="W20" s="12">
        <f t="shared" si="6"/>
        <v>0</v>
      </c>
      <c r="X20" s="12"/>
    </row>
    <row r="21" spans="3:24" x14ac:dyDescent="0.25">
      <c r="C21" s="12">
        <v>1215</v>
      </c>
      <c r="D21" s="12" t="s">
        <v>137</v>
      </c>
      <c r="E21" s="13" t="s">
        <v>138</v>
      </c>
      <c r="F21" s="12">
        <v>2</v>
      </c>
      <c r="G21" s="15">
        <v>90</v>
      </c>
      <c r="H21" s="15">
        <f>+F21*G21</f>
        <v>180</v>
      </c>
      <c r="I21" s="18" t="s">
        <v>19</v>
      </c>
      <c r="J21" s="12">
        <v>20562919202</v>
      </c>
      <c r="K21" s="14">
        <v>30</v>
      </c>
      <c r="L21" s="12">
        <v>100</v>
      </c>
      <c r="M21" s="12">
        <v>2</v>
      </c>
      <c r="N21" s="15">
        <v>90</v>
      </c>
      <c r="O21" s="15">
        <f t="shared" si="0"/>
        <v>180</v>
      </c>
      <c r="P21" s="15">
        <v>90</v>
      </c>
      <c r="Q21" s="21">
        <f t="shared" si="1"/>
        <v>100</v>
      </c>
      <c r="R21" s="21">
        <f t="shared" si="2"/>
        <v>100</v>
      </c>
      <c r="S21" s="21">
        <v>100</v>
      </c>
      <c r="T21" s="12">
        <f t="shared" si="3"/>
        <v>2</v>
      </c>
      <c r="U21" s="15">
        <f t="shared" si="4"/>
        <v>180</v>
      </c>
      <c r="V21" s="12" t="str">
        <f t="shared" si="5"/>
        <v>GANADOR</v>
      </c>
      <c r="W21" s="12">
        <f t="shared" si="6"/>
        <v>0</v>
      </c>
      <c r="X21" s="12"/>
    </row>
    <row r="22" spans="3:24" x14ac:dyDescent="0.25">
      <c r="C22" s="12">
        <v>1305</v>
      </c>
      <c r="D22" s="12" t="s">
        <v>178</v>
      </c>
      <c r="E22" s="13" t="s">
        <v>179</v>
      </c>
      <c r="F22" s="12">
        <v>40</v>
      </c>
      <c r="G22" s="15">
        <v>62</v>
      </c>
      <c r="H22" s="15">
        <v>2480</v>
      </c>
      <c r="I22" s="18" t="s">
        <v>29</v>
      </c>
      <c r="J22" s="12">
        <v>20109705129</v>
      </c>
      <c r="K22" s="14">
        <v>25</v>
      </c>
      <c r="L22" s="12">
        <v>100</v>
      </c>
      <c r="M22" s="12">
        <v>40</v>
      </c>
      <c r="N22" s="15">
        <v>62</v>
      </c>
      <c r="O22" s="15">
        <f t="shared" si="0"/>
        <v>2480</v>
      </c>
      <c r="P22" s="15">
        <v>62</v>
      </c>
      <c r="Q22" s="21">
        <f t="shared" si="1"/>
        <v>100</v>
      </c>
      <c r="R22" s="21">
        <f t="shared" si="2"/>
        <v>100</v>
      </c>
      <c r="S22" s="21">
        <v>100</v>
      </c>
      <c r="T22" s="12">
        <f t="shared" si="3"/>
        <v>40</v>
      </c>
      <c r="U22" s="15">
        <f t="shared" si="4"/>
        <v>2480</v>
      </c>
      <c r="V22" s="12" t="str">
        <f t="shared" si="5"/>
        <v>GANADOR</v>
      </c>
      <c r="W22" s="12">
        <f t="shared" si="6"/>
        <v>0</v>
      </c>
      <c r="X22" s="12"/>
    </row>
    <row r="23" spans="3:24" ht="27" x14ac:dyDescent="0.25">
      <c r="C23" s="12">
        <v>1347</v>
      </c>
      <c r="D23" s="12" t="s">
        <v>180</v>
      </c>
      <c r="E23" s="13" t="s">
        <v>181</v>
      </c>
      <c r="F23" s="12">
        <v>42</v>
      </c>
      <c r="G23" s="15">
        <v>62</v>
      </c>
      <c r="H23" s="15">
        <v>2604</v>
      </c>
      <c r="I23" s="18" t="s">
        <v>29</v>
      </c>
      <c r="J23" s="12">
        <v>20109705129</v>
      </c>
      <c r="K23" s="14">
        <v>25</v>
      </c>
      <c r="L23" s="12">
        <v>100</v>
      </c>
      <c r="M23" s="12">
        <v>42</v>
      </c>
      <c r="N23" s="15">
        <v>62</v>
      </c>
      <c r="O23" s="15">
        <f t="shared" si="0"/>
        <v>2604</v>
      </c>
      <c r="P23" s="15">
        <v>62</v>
      </c>
      <c r="Q23" s="21">
        <f t="shared" si="1"/>
        <v>100</v>
      </c>
      <c r="R23" s="21">
        <f t="shared" si="2"/>
        <v>100</v>
      </c>
      <c r="S23" s="21">
        <v>100</v>
      </c>
      <c r="T23" s="12">
        <f t="shared" si="3"/>
        <v>42</v>
      </c>
      <c r="U23" s="15">
        <f t="shared" si="4"/>
        <v>2604</v>
      </c>
      <c r="V23" s="12" t="str">
        <f t="shared" si="5"/>
        <v>GANADOR</v>
      </c>
      <c r="W23" s="12">
        <f t="shared" si="6"/>
        <v>0</v>
      </c>
      <c r="X23" s="12"/>
    </row>
    <row r="24" spans="3:24" ht="27" x14ac:dyDescent="0.25">
      <c r="C24" s="12">
        <v>1479</v>
      </c>
      <c r="D24" s="12" t="s">
        <v>139</v>
      </c>
      <c r="E24" s="13" t="s">
        <v>140</v>
      </c>
      <c r="F24" s="12">
        <v>48</v>
      </c>
      <c r="G24" s="15">
        <v>144</v>
      </c>
      <c r="H24" s="15">
        <v>6912</v>
      </c>
      <c r="I24" s="18" t="s">
        <v>17</v>
      </c>
      <c r="J24" s="12">
        <v>20298841615</v>
      </c>
      <c r="K24" s="14">
        <v>30</v>
      </c>
      <c r="L24" s="12">
        <v>100</v>
      </c>
      <c r="M24" s="12">
        <v>48</v>
      </c>
      <c r="N24" s="15">
        <v>93</v>
      </c>
      <c r="O24" s="15">
        <f t="shared" si="0"/>
        <v>4464</v>
      </c>
      <c r="P24" s="15">
        <v>93</v>
      </c>
      <c r="Q24" s="21">
        <f t="shared" si="1"/>
        <v>100</v>
      </c>
      <c r="R24" s="21">
        <f t="shared" si="2"/>
        <v>100</v>
      </c>
      <c r="S24" s="21">
        <v>100</v>
      </c>
      <c r="T24" s="12">
        <f t="shared" si="3"/>
        <v>48</v>
      </c>
      <c r="U24" s="15">
        <f t="shared" si="4"/>
        <v>4464</v>
      </c>
      <c r="V24" s="12" t="str">
        <f t="shared" si="5"/>
        <v>GANADOR</v>
      </c>
      <c r="W24" s="12">
        <f t="shared" si="6"/>
        <v>0</v>
      </c>
      <c r="X24" s="12"/>
    </row>
    <row r="25" spans="3:24" ht="40.5" x14ac:dyDescent="0.25">
      <c r="C25" s="12">
        <v>1573</v>
      </c>
      <c r="D25" s="12" t="s">
        <v>101</v>
      </c>
      <c r="E25" s="13" t="s">
        <v>102</v>
      </c>
      <c r="F25" s="12">
        <v>2</v>
      </c>
      <c r="G25" s="15">
        <v>80</v>
      </c>
      <c r="H25" s="15">
        <f>+F25*G25</f>
        <v>160</v>
      </c>
      <c r="I25" s="18" t="s">
        <v>17</v>
      </c>
      <c r="J25" s="12">
        <v>20298841615</v>
      </c>
      <c r="K25" s="14">
        <v>30</v>
      </c>
      <c r="L25" s="12">
        <v>100</v>
      </c>
      <c r="M25" s="12">
        <v>2</v>
      </c>
      <c r="N25" s="15">
        <v>69</v>
      </c>
      <c r="O25" s="15">
        <f t="shared" si="0"/>
        <v>138</v>
      </c>
      <c r="P25" s="15">
        <v>69</v>
      </c>
      <c r="Q25" s="21">
        <f t="shared" si="1"/>
        <v>100</v>
      </c>
      <c r="R25" s="21">
        <f t="shared" si="2"/>
        <v>100</v>
      </c>
      <c r="S25" s="21">
        <v>100</v>
      </c>
      <c r="T25" s="12">
        <f t="shared" si="3"/>
        <v>2</v>
      </c>
      <c r="U25" s="15">
        <f t="shared" si="4"/>
        <v>138</v>
      </c>
      <c r="V25" s="12" t="str">
        <f t="shared" si="5"/>
        <v>GANADOR</v>
      </c>
      <c r="W25" s="12">
        <f t="shared" si="6"/>
        <v>0</v>
      </c>
      <c r="X25" s="12"/>
    </row>
    <row r="26" spans="3:24" x14ac:dyDescent="0.25">
      <c r="C26" s="12">
        <v>1907</v>
      </c>
      <c r="D26" s="12" t="s">
        <v>141</v>
      </c>
      <c r="E26" s="13" t="s">
        <v>142</v>
      </c>
      <c r="F26" s="12">
        <v>1</v>
      </c>
      <c r="G26" s="15">
        <v>62.1</v>
      </c>
      <c r="H26" s="15">
        <f>+F26*G26</f>
        <v>62.1</v>
      </c>
      <c r="I26" s="18" t="s">
        <v>19</v>
      </c>
      <c r="J26" s="12">
        <v>20562919202</v>
      </c>
      <c r="K26" s="14">
        <v>30</v>
      </c>
      <c r="L26" s="12">
        <v>100</v>
      </c>
      <c r="M26" s="12">
        <v>1</v>
      </c>
      <c r="N26" s="15">
        <v>62.1</v>
      </c>
      <c r="O26" s="15">
        <f t="shared" si="0"/>
        <v>62.1</v>
      </c>
      <c r="P26" s="15">
        <v>62.1</v>
      </c>
      <c r="Q26" s="21">
        <f t="shared" si="1"/>
        <v>100</v>
      </c>
      <c r="R26" s="21">
        <f t="shared" si="2"/>
        <v>100</v>
      </c>
      <c r="S26" s="21">
        <v>100</v>
      </c>
      <c r="T26" s="12">
        <f t="shared" si="3"/>
        <v>1</v>
      </c>
      <c r="U26" s="15">
        <f t="shared" si="4"/>
        <v>62.1</v>
      </c>
      <c r="V26" s="12" t="str">
        <f t="shared" si="5"/>
        <v>GANADOR</v>
      </c>
      <c r="W26" s="12">
        <f t="shared" si="6"/>
        <v>0</v>
      </c>
      <c r="X26" s="12"/>
    </row>
    <row r="27" spans="3:24" x14ac:dyDescent="0.25">
      <c r="C27" s="12">
        <v>2189</v>
      </c>
      <c r="D27" s="12" t="s">
        <v>49</v>
      </c>
      <c r="E27" s="13" t="s">
        <v>50</v>
      </c>
      <c r="F27" s="12">
        <v>53</v>
      </c>
      <c r="G27" s="15">
        <v>28.8</v>
      </c>
      <c r="H27" s="15">
        <v>1526.4</v>
      </c>
      <c r="I27" s="18" t="s">
        <v>191</v>
      </c>
      <c r="J27" s="12">
        <v>20110979101</v>
      </c>
      <c r="K27" s="14">
        <v>30</v>
      </c>
      <c r="L27" s="12">
        <v>100</v>
      </c>
      <c r="M27" s="12">
        <v>53</v>
      </c>
      <c r="N27" s="15">
        <v>26</v>
      </c>
      <c r="O27" s="15">
        <f t="shared" si="0"/>
        <v>1378</v>
      </c>
      <c r="P27" s="15">
        <v>26</v>
      </c>
      <c r="Q27" s="21">
        <f t="shared" si="1"/>
        <v>100</v>
      </c>
      <c r="R27" s="21">
        <f t="shared" si="2"/>
        <v>100</v>
      </c>
      <c r="S27" s="21">
        <v>100</v>
      </c>
      <c r="T27" s="12">
        <f t="shared" si="3"/>
        <v>53</v>
      </c>
      <c r="U27" s="15">
        <f t="shared" si="4"/>
        <v>1378</v>
      </c>
      <c r="V27" s="12" t="str">
        <f t="shared" si="5"/>
        <v>GANADOR</v>
      </c>
      <c r="W27" s="12">
        <f t="shared" si="6"/>
        <v>0</v>
      </c>
      <c r="X27" s="12"/>
    </row>
    <row r="28" spans="3:24" x14ac:dyDescent="0.25">
      <c r="C28" s="12">
        <v>2193</v>
      </c>
      <c r="D28" s="12" t="s">
        <v>109</v>
      </c>
      <c r="E28" s="13" t="s">
        <v>110</v>
      </c>
      <c r="F28" s="12">
        <v>1</v>
      </c>
      <c r="G28" s="15">
        <v>125.8</v>
      </c>
      <c r="H28" s="15">
        <f>+F28*G28</f>
        <v>125.8</v>
      </c>
      <c r="I28" s="18" t="s">
        <v>17</v>
      </c>
      <c r="J28" s="12">
        <v>20298841615</v>
      </c>
      <c r="K28" s="14">
        <v>30</v>
      </c>
      <c r="L28" s="12">
        <v>100</v>
      </c>
      <c r="M28" s="12">
        <v>1</v>
      </c>
      <c r="N28" s="15">
        <v>118</v>
      </c>
      <c r="O28" s="15">
        <f t="shared" si="0"/>
        <v>118</v>
      </c>
      <c r="P28" s="15">
        <v>118</v>
      </c>
      <c r="Q28" s="21">
        <f t="shared" si="1"/>
        <v>100</v>
      </c>
      <c r="R28" s="21">
        <f t="shared" si="2"/>
        <v>100</v>
      </c>
      <c r="S28" s="21">
        <v>100</v>
      </c>
      <c r="T28" s="12">
        <f t="shared" si="3"/>
        <v>1</v>
      </c>
      <c r="U28" s="15">
        <f t="shared" si="4"/>
        <v>118</v>
      </c>
      <c r="V28" s="12" t="str">
        <f t="shared" si="5"/>
        <v>GANADOR</v>
      </c>
      <c r="W28" s="12">
        <f t="shared" si="6"/>
        <v>0</v>
      </c>
      <c r="X28" s="12"/>
    </row>
    <row r="29" spans="3:24" x14ac:dyDescent="0.25">
      <c r="C29" s="12">
        <v>2300</v>
      </c>
      <c r="D29" s="12" t="s">
        <v>143</v>
      </c>
      <c r="E29" s="13" t="s">
        <v>36</v>
      </c>
      <c r="F29" s="12">
        <v>38</v>
      </c>
      <c r="G29" s="15">
        <v>287.10000000000002</v>
      </c>
      <c r="H29" s="15">
        <f>+F29*G29</f>
        <v>10909.800000000001</v>
      </c>
      <c r="I29" s="18" t="s">
        <v>19</v>
      </c>
      <c r="J29" s="12">
        <v>20562919202</v>
      </c>
      <c r="K29" s="14">
        <v>30</v>
      </c>
      <c r="L29" s="12">
        <v>100</v>
      </c>
      <c r="M29" s="12">
        <v>38</v>
      </c>
      <c r="N29" s="15">
        <v>69</v>
      </c>
      <c r="O29" s="15">
        <f t="shared" si="0"/>
        <v>2622</v>
      </c>
      <c r="P29" s="15">
        <v>69</v>
      </c>
      <c r="Q29" s="21">
        <f t="shared" si="1"/>
        <v>100</v>
      </c>
      <c r="R29" s="21">
        <f t="shared" si="2"/>
        <v>100</v>
      </c>
      <c r="S29" s="21">
        <v>100</v>
      </c>
      <c r="T29" s="12">
        <f t="shared" si="3"/>
        <v>38</v>
      </c>
      <c r="U29" s="15">
        <f t="shared" si="4"/>
        <v>2622</v>
      </c>
      <c r="V29" s="12" t="str">
        <f t="shared" si="5"/>
        <v>GANADOR</v>
      </c>
      <c r="W29" s="12">
        <f t="shared" si="6"/>
        <v>0</v>
      </c>
      <c r="X29" s="12"/>
    </row>
    <row r="30" spans="3:24" x14ac:dyDescent="0.25">
      <c r="C30" s="12">
        <v>2418</v>
      </c>
      <c r="D30" s="12" t="s">
        <v>148</v>
      </c>
      <c r="E30" s="13" t="s">
        <v>149</v>
      </c>
      <c r="F30" s="12">
        <v>2</v>
      </c>
      <c r="G30" s="15">
        <v>81</v>
      </c>
      <c r="H30" s="15">
        <v>162</v>
      </c>
      <c r="I30" s="18" t="s">
        <v>190</v>
      </c>
      <c r="J30" s="12">
        <v>20607369926</v>
      </c>
      <c r="K30" s="14">
        <v>30</v>
      </c>
      <c r="L30" s="12">
        <v>100</v>
      </c>
      <c r="M30" s="12">
        <v>2</v>
      </c>
      <c r="N30" s="15">
        <v>79</v>
      </c>
      <c r="O30" s="15">
        <f t="shared" si="0"/>
        <v>158</v>
      </c>
      <c r="P30" s="15">
        <v>79</v>
      </c>
      <c r="Q30" s="21">
        <f t="shared" si="1"/>
        <v>100</v>
      </c>
      <c r="R30" s="21">
        <f t="shared" si="2"/>
        <v>100</v>
      </c>
      <c r="S30" s="21">
        <v>100</v>
      </c>
      <c r="T30" s="12">
        <f t="shared" si="3"/>
        <v>2</v>
      </c>
      <c r="U30" s="15">
        <f t="shared" si="4"/>
        <v>158</v>
      </c>
      <c r="V30" s="12" t="str">
        <f t="shared" si="5"/>
        <v>GANADOR</v>
      </c>
      <c r="W30" s="12">
        <f t="shared" si="6"/>
        <v>0</v>
      </c>
      <c r="X30" s="12"/>
    </row>
    <row r="31" spans="3:24" x14ac:dyDescent="0.25">
      <c r="C31" s="12">
        <v>2466</v>
      </c>
      <c r="D31" s="12" t="s">
        <v>150</v>
      </c>
      <c r="E31" s="13" t="s">
        <v>151</v>
      </c>
      <c r="F31" s="12">
        <v>75</v>
      </c>
      <c r="G31" s="15">
        <v>62</v>
      </c>
      <c r="H31" s="15">
        <v>4650</v>
      </c>
      <c r="I31" s="8" t="s">
        <v>15</v>
      </c>
      <c r="J31" s="22">
        <v>20602181805</v>
      </c>
      <c r="K31" s="14">
        <v>30</v>
      </c>
      <c r="L31" s="12">
        <v>100</v>
      </c>
      <c r="M31" s="12">
        <v>75</v>
      </c>
      <c r="N31" s="15">
        <v>59</v>
      </c>
      <c r="O31" s="15">
        <f t="shared" ref="O31:O36" si="9">+IF(M31&lt;=F31,M31*N31,F31*N31)</f>
        <v>4425</v>
      </c>
      <c r="P31" s="15">
        <v>59</v>
      </c>
      <c r="Q31" s="21">
        <f t="shared" ref="Q31:Q36" si="10">+IF(N31&lt;=G31,(200-(N31/P31)*100),"DESCALIFICADO")</f>
        <v>100</v>
      </c>
      <c r="R31" s="21">
        <f t="shared" ref="R31:R36" si="11">0.7*L31+0.3*Q31</f>
        <v>100</v>
      </c>
      <c r="S31" s="21">
        <v>100</v>
      </c>
      <c r="T31" s="12">
        <f t="shared" ref="T31:T36" si="12">+IF(AND(R31=S31,M31&lt;=F31),M31,0)</f>
        <v>75</v>
      </c>
      <c r="U31" s="15">
        <f t="shared" ref="U31:U36" si="13">+T31*N31</f>
        <v>4425</v>
      </c>
      <c r="V31" s="12" t="str">
        <f t="shared" ref="V31:V36" si="14">+IF(T31=0, "PERDEDOR","GANADOR")</f>
        <v>GANADOR</v>
      </c>
      <c r="W31" s="12">
        <f t="shared" ref="W31:W36" si="15">+IF(T31=0,0,F31-T31)</f>
        <v>0</v>
      </c>
      <c r="X31" s="12"/>
    </row>
    <row r="32" spans="3:24" x14ac:dyDescent="0.25">
      <c r="C32" s="12">
        <v>2781</v>
      </c>
      <c r="D32" s="12" t="s">
        <v>152</v>
      </c>
      <c r="E32" s="13" t="s">
        <v>153</v>
      </c>
      <c r="F32" s="12">
        <v>2</v>
      </c>
      <c r="G32" s="15">
        <v>57.6</v>
      </c>
      <c r="H32" s="15">
        <v>115.2</v>
      </c>
      <c r="I32" s="18" t="s">
        <v>190</v>
      </c>
      <c r="J32" s="12">
        <v>20607369926</v>
      </c>
      <c r="K32" s="14">
        <v>30</v>
      </c>
      <c r="L32" s="12">
        <v>100</v>
      </c>
      <c r="M32" s="12">
        <v>2</v>
      </c>
      <c r="N32" s="15">
        <v>55</v>
      </c>
      <c r="O32" s="15">
        <f t="shared" si="9"/>
        <v>110</v>
      </c>
      <c r="P32" s="15">
        <v>55</v>
      </c>
      <c r="Q32" s="21">
        <f t="shared" si="10"/>
        <v>100</v>
      </c>
      <c r="R32" s="21">
        <f t="shared" si="11"/>
        <v>100</v>
      </c>
      <c r="S32" s="21">
        <v>100</v>
      </c>
      <c r="T32" s="12">
        <f t="shared" si="12"/>
        <v>2</v>
      </c>
      <c r="U32" s="15">
        <f t="shared" si="13"/>
        <v>110</v>
      </c>
      <c r="V32" s="12" t="str">
        <f t="shared" si="14"/>
        <v>GANADOR</v>
      </c>
      <c r="W32" s="12">
        <f t="shared" si="15"/>
        <v>0</v>
      </c>
      <c r="X32" s="12"/>
    </row>
    <row r="33" spans="3:24" x14ac:dyDescent="0.25">
      <c r="C33" s="12">
        <v>2793</v>
      </c>
      <c r="D33" s="12" t="s">
        <v>41</v>
      </c>
      <c r="E33" s="13" t="s">
        <v>42</v>
      </c>
      <c r="F33" s="12">
        <v>56</v>
      </c>
      <c r="G33" s="15">
        <v>29.4</v>
      </c>
      <c r="H33" s="15">
        <v>1646.3999999999999</v>
      </c>
      <c r="I33" s="18" t="s">
        <v>28</v>
      </c>
      <c r="J33" s="12">
        <v>20603234643</v>
      </c>
      <c r="K33" s="14">
        <v>30</v>
      </c>
      <c r="L33" s="12">
        <v>100</v>
      </c>
      <c r="M33" s="12">
        <v>56</v>
      </c>
      <c r="N33" s="15">
        <v>29.4</v>
      </c>
      <c r="O33" s="15">
        <f t="shared" si="9"/>
        <v>1646.3999999999999</v>
      </c>
      <c r="P33" s="15">
        <v>29.4</v>
      </c>
      <c r="Q33" s="21">
        <f t="shared" si="10"/>
        <v>100</v>
      </c>
      <c r="R33" s="21">
        <f t="shared" si="11"/>
        <v>100</v>
      </c>
      <c r="S33" s="21">
        <v>100</v>
      </c>
      <c r="T33" s="12">
        <f t="shared" si="12"/>
        <v>56</v>
      </c>
      <c r="U33" s="15">
        <f t="shared" si="13"/>
        <v>1646.3999999999999</v>
      </c>
      <c r="V33" s="12" t="str">
        <f t="shared" si="14"/>
        <v>GANADOR</v>
      </c>
      <c r="W33" s="12">
        <f t="shared" si="15"/>
        <v>0</v>
      </c>
      <c r="X33" s="12"/>
    </row>
    <row r="34" spans="3:24" ht="27" x14ac:dyDescent="0.25">
      <c r="C34" s="12">
        <v>2855</v>
      </c>
      <c r="D34" s="12" t="s">
        <v>53</v>
      </c>
      <c r="E34" s="13" t="s">
        <v>54</v>
      </c>
      <c r="F34" s="12">
        <v>5</v>
      </c>
      <c r="G34" s="15">
        <v>31.7</v>
      </c>
      <c r="H34" s="15">
        <v>158.5</v>
      </c>
      <c r="I34" s="18" t="s">
        <v>191</v>
      </c>
      <c r="J34" s="12">
        <v>20110979101</v>
      </c>
      <c r="K34" s="14">
        <v>30</v>
      </c>
      <c r="L34" s="12">
        <v>100</v>
      </c>
      <c r="M34" s="12">
        <v>5</v>
      </c>
      <c r="N34" s="15">
        <v>29.4</v>
      </c>
      <c r="O34" s="15">
        <f t="shared" si="9"/>
        <v>147</v>
      </c>
      <c r="P34" s="15">
        <v>29.4</v>
      </c>
      <c r="Q34" s="21">
        <f t="shared" si="10"/>
        <v>100</v>
      </c>
      <c r="R34" s="21">
        <f t="shared" si="11"/>
        <v>100</v>
      </c>
      <c r="S34" s="21">
        <v>100</v>
      </c>
      <c r="T34" s="12">
        <f t="shared" si="12"/>
        <v>5</v>
      </c>
      <c r="U34" s="15">
        <f t="shared" si="13"/>
        <v>147</v>
      </c>
      <c r="V34" s="12" t="str">
        <f t="shared" si="14"/>
        <v>GANADOR</v>
      </c>
      <c r="W34" s="12">
        <f t="shared" si="15"/>
        <v>0</v>
      </c>
      <c r="X34" s="12"/>
    </row>
    <row r="35" spans="3:24" x14ac:dyDescent="0.25">
      <c r="C35" s="12">
        <v>2859</v>
      </c>
      <c r="D35" s="12" t="s">
        <v>55</v>
      </c>
      <c r="E35" s="13" t="s">
        <v>56</v>
      </c>
      <c r="F35" s="12">
        <v>2</v>
      </c>
      <c r="G35" s="15">
        <v>42</v>
      </c>
      <c r="H35" s="15">
        <v>84</v>
      </c>
      <c r="I35" s="18" t="s">
        <v>191</v>
      </c>
      <c r="J35" s="12">
        <v>20110979101</v>
      </c>
      <c r="K35" s="14">
        <v>30</v>
      </c>
      <c r="L35" s="12">
        <v>100</v>
      </c>
      <c r="M35" s="12">
        <v>2</v>
      </c>
      <c r="N35" s="15">
        <v>39</v>
      </c>
      <c r="O35" s="15">
        <f t="shared" si="9"/>
        <v>78</v>
      </c>
      <c r="P35" s="15">
        <v>39</v>
      </c>
      <c r="Q35" s="21">
        <f t="shared" si="10"/>
        <v>100</v>
      </c>
      <c r="R35" s="21">
        <f t="shared" si="11"/>
        <v>100</v>
      </c>
      <c r="S35" s="21">
        <v>100</v>
      </c>
      <c r="T35" s="12">
        <f t="shared" si="12"/>
        <v>2</v>
      </c>
      <c r="U35" s="15">
        <f t="shared" si="13"/>
        <v>78</v>
      </c>
      <c r="V35" s="12" t="str">
        <f t="shared" si="14"/>
        <v>GANADOR</v>
      </c>
      <c r="W35" s="12">
        <f t="shared" si="15"/>
        <v>0</v>
      </c>
      <c r="X35" s="12"/>
    </row>
    <row r="36" spans="3:24" x14ac:dyDescent="0.25">
      <c r="C36" s="12">
        <v>2909</v>
      </c>
      <c r="D36" s="12" t="s">
        <v>154</v>
      </c>
      <c r="E36" s="13" t="s">
        <v>155</v>
      </c>
      <c r="F36" s="12">
        <v>2</v>
      </c>
      <c r="G36" s="15">
        <v>81</v>
      </c>
      <c r="H36" s="15">
        <v>162</v>
      </c>
      <c r="I36" s="18" t="s">
        <v>190</v>
      </c>
      <c r="J36" s="12">
        <v>20607369926</v>
      </c>
      <c r="K36" s="14">
        <v>30</v>
      </c>
      <c r="L36" s="12">
        <v>100</v>
      </c>
      <c r="M36" s="12">
        <v>2</v>
      </c>
      <c r="N36" s="15">
        <v>79</v>
      </c>
      <c r="O36" s="15">
        <f t="shared" si="9"/>
        <v>158</v>
      </c>
      <c r="P36" s="15">
        <v>79</v>
      </c>
      <c r="Q36" s="21">
        <f t="shared" si="10"/>
        <v>100</v>
      </c>
      <c r="R36" s="21">
        <f t="shared" si="11"/>
        <v>100</v>
      </c>
      <c r="S36" s="21">
        <v>100</v>
      </c>
      <c r="T36" s="12">
        <f t="shared" si="12"/>
        <v>2</v>
      </c>
      <c r="U36" s="15">
        <f t="shared" si="13"/>
        <v>158</v>
      </c>
      <c r="V36" s="12" t="str">
        <f t="shared" si="14"/>
        <v>GANADOR</v>
      </c>
      <c r="W36" s="12">
        <f t="shared" si="15"/>
        <v>0</v>
      </c>
      <c r="X36" s="12"/>
    </row>
    <row r="37" spans="3:24" ht="15" x14ac:dyDescent="0.25">
      <c r="C37" s="23"/>
      <c r="D37" s="23"/>
      <c r="E37" s="20"/>
      <c r="F37" s="23"/>
      <c r="G37" s="25"/>
      <c r="H37" s="25"/>
      <c r="I37" s="19"/>
      <c r="J37" s="23"/>
      <c r="K37" s="23"/>
      <c r="L37" s="23"/>
      <c r="M37" s="23"/>
      <c r="N37" s="25"/>
      <c r="O37" s="25"/>
      <c r="P37" s="25"/>
      <c r="Q37" s="23"/>
      <c r="R37" s="23"/>
      <c r="S37" s="23"/>
      <c r="T37" s="23"/>
      <c r="U37" s="25"/>
      <c r="V37" s="23"/>
      <c r="W37" s="23"/>
      <c r="X37" s="23"/>
    </row>
    <row r="38" spans="3:24" ht="15" x14ac:dyDescent="0.25">
      <c r="C38" s="23"/>
      <c r="D38" s="23"/>
      <c r="E38" s="20"/>
      <c r="F38" s="23"/>
      <c r="G38" s="25"/>
      <c r="H38" s="25"/>
      <c r="I38" s="19"/>
      <c r="J38" s="23"/>
      <c r="K38" s="23"/>
      <c r="L38" s="23"/>
      <c r="M38" s="23"/>
      <c r="N38" s="25"/>
      <c r="O38" s="25"/>
      <c r="P38" s="25"/>
      <c r="Q38" s="23"/>
      <c r="R38" s="23"/>
      <c r="S38" s="23"/>
      <c r="T38" s="23"/>
      <c r="U38" s="25"/>
      <c r="V38" s="23"/>
      <c r="W38" s="23"/>
      <c r="X38" s="23"/>
    </row>
    <row r="39" spans="3:24" ht="15" x14ac:dyDescent="0.25">
      <c r="C39" s="23"/>
      <c r="D39" s="23"/>
      <c r="E39" s="20"/>
      <c r="F39" s="23"/>
      <c r="G39" s="25"/>
      <c r="H39" s="25"/>
      <c r="I39" s="19"/>
      <c r="J39" s="23"/>
      <c r="K39" s="23"/>
      <c r="L39" s="23"/>
      <c r="M39" s="23"/>
      <c r="N39" s="25"/>
      <c r="O39" s="25"/>
      <c r="P39" s="25"/>
      <c r="Q39" s="23"/>
      <c r="R39" s="23"/>
      <c r="S39" s="23"/>
      <c r="T39" s="23"/>
      <c r="U39" s="25"/>
      <c r="V39" s="23"/>
      <c r="W39" s="23"/>
      <c r="X39" s="23"/>
    </row>
    <row r="40" spans="3:24" ht="15" x14ac:dyDescent="0.25">
      <c r="C40" s="23"/>
      <c r="D40" s="23"/>
      <c r="E40" s="20"/>
      <c r="F40" s="23"/>
      <c r="G40" s="25"/>
      <c r="H40" s="25"/>
      <c r="I40" s="19"/>
      <c r="J40" s="23"/>
      <c r="K40" s="23"/>
      <c r="L40" s="23"/>
      <c r="M40" s="23"/>
      <c r="N40" s="25"/>
      <c r="O40" s="25"/>
      <c r="P40" s="25"/>
      <c r="Q40" s="23"/>
      <c r="R40" s="23"/>
      <c r="S40" s="23"/>
      <c r="T40" s="23"/>
      <c r="U40" s="25"/>
      <c r="V40" s="23"/>
      <c r="W40" s="23"/>
      <c r="X40" s="23"/>
    </row>
    <row r="41" spans="3:24" ht="15" x14ac:dyDescent="0.25">
      <c r="C41" s="23"/>
      <c r="D41" s="23"/>
      <c r="E41" s="20"/>
      <c r="F41" s="23"/>
      <c r="G41" s="25"/>
      <c r="H41" s="25"/>
      <c r="I41" s="19"/>
      <c r="J41" s="23"/>
      <c r="K41" s="23"/>
      <c r="L41" s="23"/>
      <c r="M41" s="23"/>
      <c r="N41" s="25"/>
      <c r="O41" s="25"/>
      <c r="P41" s="25"/>
      <c r="Q41" s="23"/>
      <c r="R41" s="23"/>
      <c r="S41" s="23"/>
      <c r="T41" s="23"/>
      <c r="U41" s="25"/>
      <c r="V41" s="23"/>
      <c r="W41" s="23"/>
      <c r="X41" s="23"/>
    </row>
    <row r="42" spans="3:24" ht="15" x14ac:dyDescent="0.25">
      <c r="C42" s="23"/>
      <c r="D42" s="23"/>
      <c r="E42" s="20"/>
      <c r="F42" s="23"/>
      <c r="G42" s="25"/>
      <c r="H42" s="25"/>
      <c r="I42" s="19"/>
      <c r="J42" s="23"/>
      <c r="K42" s="23"/>
      <c r="L42" s="23"/>
      <c r="M42" s="23"/>
      <c r="N42" s="25"/>
      <c r="O42" s="25"/>
      <c r="P42" s="25"/>
      <c r="Q42" s="23"/>
      <c r="R42" s="23"/>
      <c r="S42" s="23"/>
      <c r="T42" s="23"/>
      <c r="U42" s="25"/>
      <c r="V42" s="23"/>
      <c r="W42" s="23"/>
      <c r="X42" s="23"/>
    </row>
    <row r="43" spans="3:24" ht="15" x14ac:dyDescent="0.25">
      <c r="C43" s="23"/>
      <c r="D43" s="23"/>
      <c r="E43" s="20"/>
      <c r="F43" s="23"/>
      <c r="G43" s="25"/>
      <c r="H43" s="25"/>
      <c r="I43" s="19"/>
      <c r="J43" s="23"/>
      <c r="K43" s="23"/>
      <c r="L43" s="23"/>
      <c r="M43" s="23"/>
      <c r="N43" s="25"/>
      <c r="O43" s="25"/>
      <c r="P43" s="25"/>
      <c r="Q43" s="23"/>
      <c r="R43" s="23"/>
      <c r="S43" s="23"/>
      <c r="T43" s="23"/>
      <c r="U43" s="25"/>
      <c r="V43" s="23"/>
      <c r="W43" s="23"/>
      <c r="X43" s="23"/>
    </row>
  </sheetData>
  <autoFilter ref="B5:X36" xr:uid="{9BBFE6E7-7EBF-48FB-AEAE-29452199BC82}"/>
  <conditionalFormatting sqref="C25:C36">
    <cfRule type="duplicateValues" dxfId="189" priority="278"/>
  </conditionalFormatting>
  <conditionalFormatting sqref="D5">
    <cfRule type="duplicateValues" dxfId="188" priority="17"/>
  </conditionalFormatting>
  <conditionalFormatting sqref="I6:I36">
    <cfRule type="containsText" dxfId="187" priority="1" operator="containsText" text="SIN POSTOR">
      <formula>NOT(ISERROR(SEARCH("SIN POSTOR",I6)))</formula>
    </cfRule>
  </conditionalFormatting>
  <conditionalFormatting sqref="K6:K36">
    <cfRule type="cellIs" dxfId="186" priority="5" operator="greaterThan">
      <formula>30</formula>
    </cfRule>
    <cfRule type="cellIs" dxfId="185" priority="6" operator="lessThanOrEqual">
      <formula>30</formula>
    </cfRule>
  </conditionalFormatting>
  <conditionalFormatting sqref="L6:L36">
    <cfRule type="containsText" dxfId="184" priority="4" operator="containsText" text="DESCALIFICADO">
      <formula>NOT(ISERROR(SEARCH("DESCALIFICADO",L6)))</formula>
    </cfRule>
  </conditionalFormatting>
  <conditionalFormatting sqref="M6:M36">
    <cfRule type="cellIs" dxfId="183" priority="9" operator="lessThan">
      <formula>F6</formula>
    </cfRule>
    <cfRule type="cellIs" dxfId="182" priority="10" operator="greaterThanOrEqual">
      <formula>F6</formula>
    </cfRule>
  </conditionalFormatting>
  <conditionalFormatting sqref="N6:N36">
    <cfRule type="cellIs" dxfId="181" priority="7" operator="lessThanOrEqual">
      <formula>G6</formula>
    </cfRule>
    <cfRule type="cellIs" dxfId="180" priority="8" operator="greaterThan">
      <formula>G6</formula>
    </cfRule>
  </conditionalFormatting>
  <conditionalFormatting sqref="O5:W5">
    <cfRule type="duplicateValues" dxfId="179" priority="16"/>
  </conditionalFormatting>
  <conditionalFormatting sqref="Q6:Q36">
    <cfRule type="containsText" dxfId="178" priority="15" operator="containsText" text="DESCALIFICADO">
      <formula>NOT(ISERROR(SEARCH("DESCALIFICADO",Q6)))</formula>
    </cfRule>
  </conditionalFormatting>
  <conditionalFormatting sqref="V6:V36">
    <cfRule type="containsText" dxfId="177" priority="11" operator="containsText" text="DESCALIFICADO">
      <formula>NOT(ISERROR(SEARCH("DESCALIFICADO",V6)))</formula>
    </cfRule>
    <cfRule type="containsText" dxfId="176" priority="12" operator="containsText" text="SIN POSTOR">
      <formula>NOT(ISERROR(SEARCH("SIN POSTOR",V6)))</formula>
    </cfRule>
    <cfRule type="containsText" dxfId="175" priority="13" operator="containsText" text="PERDEDOR">
      <formula>NOT(ISERROR(SEARCH("PERDEDOR",V6)))</formula>
    </cfRule>
    <cfRule type="containsText" dxfId="174" priority="14" operator="containsText" text="GANADOR">
      <formula>NOT(ISERROR(SEARCH("GANADOR",V6)))</formula>
    </cfRule>
  </conditionalFormatting>
  <conditionalFormatting sqref="X6:X36">
    <cfRule type="containsText" dxfId="173" priority="3" operator="containsText" text="EMPATE">
      <formula>NOT(ISERROR(SEARCH("EMPATE",X6)))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DAC8-9D4A-4802-85A6-C95BFCC80F05}">
  <dimension ref="B2:X15"/>
  <sheetViews>
    <sheetView showGridLines="0" zoomScale="80" zoomScaleNormal="80" workbookViewId="0">
      <selection activeCell="E21" sqref="E21"/>
    </sheetView>
  </sheetViews>
  <sheetFormatPr baseColWidth="10" defaultColWidth="11.42578125" defaultRowHeight="13.5" x14ac:dyDescent="0.25"/>
  <cols>
    <col min="1" max="1" width="11.42578125" style="3"/>
    <col min="2" max="3" width="11.42578125" style="4"/>
    <col min="4" max="4" width="9.5703125" style="4" bestFit="1" customWidth="1"/>
    <col min="5" max="5" width="38.42578125" style="10" customWidth="1"/>
    <col min="6" max="6" width="16.28515625" style="4" bestFit="1" customWidth="1"/>
    <col min="7" max="8" width="11.42578125" style="24"/>
    <col min="9" max="9" width="45" style="9" customWidth="1"/>
    <col min="10" max="10" width="13" style="4" bestFit="1" customWidth="1"/>
    <col min="11" max="12" width="11.42578125" style="4"/>
    <col min="13" max="13" width="16.28515625" style="4" bestFit="1" customWidth="1"/>
    <col min="14" max="14" width="15.140625" style="24" customWidth="1"/>
    <col min="15" max="15" width="17" style="24" bestFit="1" customWidth="1"/>
    <col min="16" max="16" width="18.85546875" style="24" bestFit="1" customWidth="1"/>
    <col min="17" max="17" width="18.140625" style="4" bestFit="1" customWidth="1"/>
    <col min="18" max="18" width="13.7109375" style="4" bestFit="1" customWidth="1"/>
    <col min="19" max="19" width="14.140625" style="4" bestFit="1" customWidth="1"/>
    <col min="20" max="20" width="22" style="4" bestFit="1" customWidth="1"/>
    <col min="21" max="21" width="18.7109375" style="24" customWidth="1"/>
    <col min="22" max="22" width="15.85546875" style="4" bestFit="1" customWidth="1"/>
    <col min="23" max="23" width="22" style="4" bestFit="1" customWidth="1"/>
    <col min="24" max="24" width="25.85546875" style="4" bestFit="1" customWidth="1"/>
    <col min="25" max="16384" width="11.42578125" style="3"/>
  </cols>
  <sheetData>
    <row r="2" spans="3:24" x14ac:dyDescent="0.25">
      <c r="C2" s="1" t="s">
        <v>203</v>
      </c>
    </row>
    <row r="3" spans="3:24" x14ac:dyDescent="0.25">
      <c r="C3" s="1" t="s">
        <v>27</v>
      </c>
    </row>
    <row r="5" spans="3:24" ht="40.5" x14ac:dyDescent="0.25">
      <c r="C5" s="11" t="s">
        <v>21</v>
      </c>
      <c r="D5" s="11" t="s">
        <v>201</v>
      </c>
      <c r="E5" s="11" t="s">
        <v>22</v>
      </c>
      <c r="F5" s="11" t="s">
        <v>202</v>
      </c>
      <c r="G5" s="11" t="s">
        <v>192</v>
      </c>
      <c r="H5" s="11" t="s">
        <v>193</v>
      </c>
      <c r="I5" s="16" t="s">
        <v>0</v>
      </c>
      <c r="J5" s="16" t="s">
        <v>26</v>
      </c>
      <c r="K5" s="16" t="s">
        <v>196</v>
      </c>
      <c r="L5" s="16" t="s">
        <v>197</v>
      </c>
      <c r="M5" s="16" t="s">
        <v>204</v>
      </c>
      <c r="N5" s="16" t="s">
        <v>194</v>
      </c>
      <c r="O5" s="17" t="s">
        <v>210</v>
      </c>
      <c r="P5" s="17" t="s">
        <v>205</v>
      </c>
      <c r="Q5" s="17" t="s">
        <v>206</v>
      </c>
      <c r="R5" s="17" t="s">
        <v>207</v>
      </c>
      <c r="S5" s="17" t="s">
        <v>208</v>
      </c>
      <c r="T5" s="17" t="s">
        <v>209</v>
      </c>
      <c r="U5" s="17" t="s">
        <v>23</v>
      </c>
      <c r="V5" s="17" t="s">
        <v>200</v>
      </c>
      <c r="W5" s="17" t="s">
        <v>211</v>
      </c>
      <c r="X5" s="16" t="s">
        <v>195</v>
      </c>
    </row>
    <row r="6" spans="3:24" x14ac:dyDescent="0.25">
      <c r="C6" s="12">
        <v>805</v>
      </c>
      <c r="D6" s="12" t="s">
        <v>91</v>
      </c>
      <c r="E6" s="13" t="s">
        <v>92</v>
      </c>
      <c r="F6" s="12">
        <v>11</v>
      </c>
      <c r="G6" s="15">
        <v>126</v>
      </c>
      <c r="H6" s="15">
        <f>+F6*G6</f>
        <v>1386</v>
      </c>
      <c r="I6" s="18" t="s">
        <v>17</v>
      </c>
      <c r="J6" s="12">
        <v>20298841615</v>
      </c>
      <c r="K6" s="14">
        <v>30</v>
      </c>
      <c r="L6" s="12">
        <v>100</v>
      </c>
      <c r="M6" s="12">
        <v>6</v>
      </c>
      <c r="N6" s="15">
        <v>125</v>
      </c>
      <c r="O6" s="15">
        <f t="shared" ref="O6:O8" si="0">+IF(M6&lt;=F6,M6*N6,F6*N6)</f>
        <v>750</v>
      </c>
      <c r="P6" s="15">
        <v>125</v>
      </c>
      <c r="Q6" s="21">
        <f t="shared" ref="Q6:Q8" si="1">+IF(N6&lt;=G6,(200-(N6/P6)*100),"DESCALIFICADO")</f>
        <v>100</v>
      </c>
      <c r="R6" s="21">
        <f t="shared" ref="R6:R8" si="2">0.7*L6+0.3*Q6</f>
        <v>100</v>
      </c>
      <c r="S6" s="21">
        <v>100</v>
      </c>
      <c r="T6" s="12">
        <f t="shared" ref="T6:T8" si="3">+IF(AND(R6=S6,M6&lt;=F6),M6,0)</f>
        <v>6</v>
      </c>
      <c r="U6" s="15">
        <f t="shared" ref="U6:U8" si="4">+T6*N6</f>
        <v>750</v>
      </c>
      <c r="V6" s="12" t="str">
        <f t="shared" ref="V6:V8" si="5">+IF(T6=0, "PERDEDOR","GANADOR")</f>
        <v>GANADOR</v>
      </c>
      <c r="W6" s="12">
        <f t="shared" ref="W6:W8" si="6">+IF(T6=0,0,F6-T6)</f>
        <v>5</v>
      </c>
      <c r="X6" s="12"/>
    </row>
    <row r="7" spans="3:24" x14ac:dyDescent="0.25">
      <c r="C7" s="12">
        <v>2171</v>
      </c>
      <c r="D7" s="12" t="s">
        <v>47</v>
      </c>
      <c r="E7" s="13" t="s">
        <v>48</v>
      </c>
      <c r="F7" s="12">
        <v>7</v>
      </c>
      <c r="G7" s="15">
        <v>26</v>
      </c>
      <c r="H7" s="15">
        <f>+F7*G7</f>
        <v>182</v>
      </c>
      <c r="I7" s="18" t="s">
        <v>191</v>
      </c>
      <c r="J7" s="12">
        <v>20110979101</v>
      </c>
      <c r="K7" s="14">
        <v>30</v>
      </c>
      <c r="L7" s="12">
        <v>100</v>
      </c>
      <c r="M7" s="12">
        <v>5</v>
      </c>
      <c r="N7" s="15">
        <v>26</v>
      </c>
      <c r="O7" s="15">
        <f t="shared" si="0"/>
        <v>130</v>
      </c>
      <c r="P7" s="15">
        <v>26</v>
      </c>
      <c r="Q7" s="21">
        <f t="shared" si="1"/>
        <v>100</v>
      </c>
      <c r="R7" s="21">
        <f t="shared" si="2"/>
        <v>100</v>
      </c>
      <c r="S7" s="21">
        <v>100</v>
      </c>
      <c r="T7" s="12">
        <f t="shared" si="3"/>
        <v>5</v>
      </c>
      <c r="U7" s="15">
        <f t="shared" si="4"/>
        <v>130</v>
      </c>
      <c r="V7" s="12" t="str">
        <f t="shared" si="5"/>
        <v>GANADOR</v>
      </c>
      <c r="W7" s="12">
        <f t="shared" si="6"/>
        <v>2</v>
      </c>
      <c r="X7" s="12"/>
    </row>
    <row r="8" spans="3:24" x14ac:dyDescent="0.25">
      <c r="C8" s="12">
        <v>2218</v>
      </c>
      <c r="D8" s="12" t="s">
        <v>51</v>
      </c>
      <c r="E8" s="13" t="s">
        <v>52</v>
      </c>
      <c r="F8" s="12">
        <v>53</v>
      </c>
      <c r="G8" s="15">
        <v>25</v>
      </c>
      <c r="H8" s="15">
        <v>1325</v>
      </c>
      <c r="I8" s="18" t="s">
        <v>191</v>
      </c>
      <c r="J8" s="12">
        <v>20110979101</v>
      </c>
      <c r="K8" s="14">
        <v>30</v>
      </c>
      <c r="L8" s="12">
        <v>100</v>
      </c>
      <c r="M8" s="12">
        <v>38</v>
      </c>
      <c r="N8" s="15">
        <v>22</v>
      </c>
      <c r="O8" s="15">
        <f t="shared" si="0"/>
        <v>836</v>
      </c>
      <c r="P8" s="15">
        <v>22</v>
      </c>
      <c r="Q8" s="21">
        <f t="shared" si="1"/>
        <v>100</v>
      </c>
      <c r="R8" s="21">
        <f t="shared" si="2"/>
        <v>100</v>
      </c>
      <c r="S8" s="21">
        <v>100</v>
      </c>
      <c r="T8" s="12">
        <f t="shared" si="3"/>
        <v>38</v>
      </c>
      <c r="U8" s="15">
        <f t="shared" si="4"/>
        <v>836</v>
      </c>
      <c r="V8" s="12" t="str">
        <f t="shared" si="5"/>
        <v>GANADOR</v>
      </c>
      <c r="W8" s="12">
        <f t="shared" si="6"/>
        <v>15</v>
      </c>
      <c r="X8" s="12"/>
    </row>
    <row r="9" spans="3:24" ht="15" x14ac:dyDescent="0.25">
      <c r="C9" s="23"/>
      <c r="D9" s="23"/>
      <c r="E9" s="20"/>
      <c r="F9" s="23"/>
      <c r="G9" s="25"/>
      <c r="H9" s="25"/>
      <c r="I9" s="19"/>
      <c r="J9" s="23"/>
      <c r="K9" s="23"/>
      <c r="L9" s="23"/>
      <c r="M9" s="23"/>
      <c r="N9" s="25"/>
      <c r="O9" s="25"/>
      <c r="P9" s="25"/>
      <c r="Q9" s="23"/>
      <c r="R9" s="23"/>
      <c r="S9" s="23"/>
      <c r="T9" s="23"/>
      <c r="U9" s="25"/>
      <c r="V9" s="23"/>
      <c r="W9" s="23"/>
      <c r="X9" s="23"/>
    </row>
    <row r="10" spans="3:24" ht="15" x14ac:dyDescent="0.25">
      <c r="C10" s="23"/>
      <c r="D10" s="23"/>
      <c r="E10" s="20"/>
      <c r="F10" s="23"/>
      <c r="G10" s="25"/>
      <c r="H10" s="25"/>
      <c r="I10" s="19"/>
      <c r="J10" s="23"/>
      <c r="K10" s="23"/>
      <c r="L10" s="23"/>
      <c r="M10" s="23"/>
      <c r="N10" s="25"/>
      <c r="O10" s="25"/>
      <c r="P10" s="25"/>
      <c r="Q10" s="23"/>
      <c r="R10" s="23"/>
      <c r="S10" s="23"/>
      <c r="T10" s="23"/>
      <c r="U10" s="25"/>
      <c r="V10" s="23"/>
      <c r="W10" s="23"/>
      <c r="X10" s="23"/>
    </row>
    <row r="11" spans="3:24" ht="15" x14ac:dyDescent="0.25">
      <c r="C11" s="23"/>
      <c r="D11" s="23"/>
      <c r="E11" s="20"/>
      <c r="F11" s="23"/>
      <c r="G11" s="25"/>
      <c r="H11" s="25"/>
      <c r="I11" s="19"/>
      <c r="J11" s="23"/>
      <c r="K11" s="23"/>
      <c r="L11" s="23"/>
      <c r="M11" s="23"/>
      <c r="N11" s="25"/>
      <c r="O11" s="25"/>
      <c r="P11" s="25"/>
      <c r="Q11" s="23"/>
      <c r="R11" s="23"/>
      <c r="S11" s="23"/>
      <c r="T11" s="23"/>
      <c r="U11" s="25"/>
      <c r="V11" s="23"/>
      <c r="W11" s="23"/>
      <c r="X11" s="23"/>
    </row>
    <row r="12" spans="3:24" ht="15" x14ac:dyDescent="0.25">
      <c r="C12" s="23"/>
      <c r="D12" s="23"/>
      <c r="E12" s="20"/>
      <c r="F12" s="23"/>
      <c r="G12" s="25"/>
      <c r="H12" s="25"/>
      <c r="I12" s="19"/>
      <c r="J12" s="23"/>
      <c r="K12" s="23"/>
      <c r="L12" s="23"/>
      <c r="M12" s="23"/>
      <c r="N12" s="25"/>
      <c r="O12" s="25"/>
      <c r="P12" s="25"/>
      <c r="Q12" s="23"/>
      <c r="R12" s="23"/>
      <c r="S12" s="23"/>
      <c r="T12" s="23"/>
      <c r="U12" s="25"/>
      <c r="V12" s="23"/>
      <c r="W12" s="23"/>
      <c r="X12" s="23"/>
    </row>
    <row r="13" spans="3:24" ht="15" x14ac:dyDescent="0.25">
      <c r="C13" s="23"/>
      <c r="D13" s="23"/>
      <c r="E13" s="20"/>
      <c r="F13" s="23"/>
      <c r="G13" s="25"/>
      <c r="H13" s="25"/>
      <c r="I13" s="19"/>
      <c r="J13" s="23"/>
      <c r="K13" s="23"/>
      <c r="L13" s="23"/>
      <c r="M13" s="23"/>
      <c r="N13" s="25"/>
      <c r="O13" s="25"/>
      <c r="P13" s="25"/>
      <c r="Q13" s="23"/>
      <c r="R13" s="23"/>
      <c r="S13" s="23"/>
      <c r="T13" s="23"/>
      <c r="U13" s="25"/>
      <c r="V13" s="23"/>
      <c r="W13" s="23"/>
      <c r="X13" s="23"/>
    </row>
    <row r="14" spans="3:24" ht="15" x14ac:dyDescent="0.25">
      <c r="C14" s="23"/>
      <c r="D14" s="23"/>
      <c r="E14" s="20"/>
      <c r="F14" s="23"/>
      <c r="G14" s="25"/>
      <c r="H14" s="25"/>
      <c r="I14" s="19"/>
      <c r="J14" s="23"/>
      <c r="K14" s="23"/>
      <c r="L14" s="23"/>
      <c r="M14" s="23"/>
      <c r="N14" s="25"/>
      <c r="O14" s="25"/>
      <c r="P14" s="25"/>
      <c r="Q14" s="23"/>
      <c r="R14" s="23"/>
      <c r="S14" s="23"/>
      <c r="T14" s="23"/>
      <c r="U14" s="25"/>
      <c r="V14" s="23"/>
      <c r="W14" s="23"/>
      <c r="X14" s="23"/>
    </row>
    <row r="15" spans="3:24" ht="15" x14ac:dyDescent="0.25">
      <c r="C15" s="23"/>
      <c r="D15" s="23"/>
      <c r="E15" s="20"/>
      <c r="F15" s="23"/>
      <c r="G15" s="25"/>
      <c r="H15" s="25"/>
      <c r="I15" s="19"/>
      <c r="J15" s="23"/>
      <c r="K15" s="23"/>
      <c r="L15" s="23"/>
      <c r="M15" s="23"/>
      <c r="N15" s="25"/>
      <c r="O15" s="25"/>
      <c r="P15" s="25"/>
      <c r="Q15" s="23"/>
      <c r="R15" s="23"/>
      <c r="S15" s="23"/>
      <c r="T15" s="23"/>
      <c r="U15" s="25"/>
      <c r="V15" s="23"/>
      <c r="W15" s="23"/>
      <c r="X15" s="23"/>
    </row>
  </sheetData>
  <conditionalFormatting sqref="D5">
    <cfRule type="duplicateValues" dxfId="172" priority="17"/>
  </conditionalFormatting>
  <conditionalFormatting sqref="I6:I8">
    <cfRule type="containsText" dxfId="171" priority="1" operator="containsText" text="SIN POSTOR">
      <formula>NOT(ISERROR(SEARCH("SIN POSTOR",I6)))</formula>
    </cfRule>
  </conditionalFormatting>
  <conditionalFormatting sqref="K6:K8">
    <cfRule type="cellIs" dxfId="170" priority="5" operator="greaterThan">
      <formula>30</formula>
    </cfRule>
    <cfRule type="cellIs" dxfId="169" priority="6" operator="lessThanOrEqual">
      <formula>30</formula>
    </cfRule>
  </conditionalFormatting>
  <conditionalFormatting sqref="L6:L8">
    <cfRule type="containsText" dxfId="168" priority="4" operator="containsText" text="DESCALIFICADO">
      <formula>NOT(ISERROR(SEARCH("DESCALIFICADO",L6)))</formula>
    </cfRule>
  </conditionalFormatting>
  <conditionalFormatting sqref="M6:M8">
    <cfRule type="cellIs" dxfId="167" priority="9" operator="lessThan">
      <formula>F6</formula>
    </cfRule>
    <cfRule type="cellIs" dxfId="166" priority="10" operator="greaterThanOrEqual">
      <formula>F6</formula>
    </cfRule>
  </conditionalFormatting>
  <conditionalFormatting sqref="N6:N8">
    <cfRule type="cellIs" dxfId="165" priority="7" operator="lessThanOrEqual">
      <formula>G6</formula>
    </cfRule>
    <cfRule type="cellIs" dxfId="164" priority="8" operator="greaterThan">
      <formula>G6</formula>
    </cfRule>
  </conditionalFormatting>
  <conditionalFormatting sqref="O5:W5">
    <cfRule type="duplicateValues" dxfId="163" priority="16"/>
  </conditionalFormatting>
  <conditionalFormatting sqref="Q6:Q8">
    <cfRule type="containsText" dxfId="162" priority="15" operator="containsText" text="DESCALIFICADO">
      <formula>NOT(ISERROR(SEARCH("DESCALIFICADO",Q6)))</formula>
    </cfRule>
  </conditionalFormatting>
  <conditionalFormatting sqref="V6:V8">
    <cfRule type="containsText" dxfId="161" priority="11" operator="containsText" text="DESCALIFICADO">
      <formula>NOT(ISERROR(SEARCH("DESCALIFICADO",V6)))</formula>
    </cfRule>
    <cfRule type="containsText" dxfId="160" priority="12" operator="containsText" text="SIN POSTOR">
      <formula>NOT(ISERROR(SEARCH("SIN POSTOR",V6)))</formula>
    </cfRule>
    <cfRule type="containsText" dxfId="159" priority="13" operator="containsText" text="PERDEDOR">
      <formula>NOT(ISERROR(SEARCH("PERDEDOR",V6)))</formula>
    </cfRule>
    <cfRule type="containsText" dxfId="158" priority="14" operator="containsText" text="GANADOR">
      <formula>NOT(ISERROR(SEARCH("GANADOR",V6)))</formula>
    </cfRule>
  </conditionalFormatting>
  <conditionalFormatting sqref="X6:X8">
    <cfRule type="containsText" dxfId="157" priority="3" operator="containsText" text="EMPATE">
      <formula>NOT(ISERROR(SEARCH("EMPATE",X6)))</formula>
    </cfRule>
  </conditionalFormatting>
  <conditionalFormatting sqref="C7:C8">
    <cfRule type="duplicateValues" dxfId="156" priority="51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3A90-8DA5-4EEE-8FED-0B77D61A99F8}">
  <dimension ref="B2:X58"/>
  <sheetViews>
    <sheetView showGridLines="0" zoomScale="90" zoomScaleNormal="90" workbookViewId="0">
      <selection activeCell="I50" sqref="I50"/>
    </sheetView>
  </sheetViews>
  <sheetFormatPr baseColWidth="10" defaultColWidth="11.42578125" defaultRowHeight="13.5" x14ac:dyDescent="0.25"/>
  <cols>
    <col min="1" max="1" width="11.42578125" style="3"/>
    <col min="2" max="3" width="11.42578125" style="4"/>
    <col min="4" max="4" width="9.5703125" style="4" bestFit="1" customWidth="1"/>
    <col min="5" max="5" width="38.42578125" style="10" customWidth="1"/>
    <col min="6" max="6" width="16.28515625" style="4" bestFit="1" customWidth="1"/>
    <col min="7" max="8" width="11.42578125" style="24"/>
    <col min="9" max="9" width="45" style="9" customWidth="1"/>
    <col min="10" max="10" width="13" style="4" bestFit="1" customWidth="1"/>
    <col min="11" max="12" width="11.42578125" style="4"/>
    <col min="13" max="13" width="16.28515625" style="4" bestFit="1" customWidth="1"/>
    <col min="14" max="14" width="15.140625" style="24" customWidth="1"/>
    <col min="15" max="15" width="17" style="24" bestFit="1" customWidth="1"/>
    <col min="16" max="16" width="18.85546875" style="24" bestFit="1" customWidth="1"/>
    <col min="17" max="17" width="18.140625" style="4" bestFit="1" customWidth="1"/>
    <col min="18" max="18" width="13.7109375" style="4" bestFit="1" customWidth="1"/>
    <col min="19" max="19" width="14.140625" style="4" bestFit="1" customWidth="1"/>
    <col min="20" max="20" width="22" style="4" bestFit="1" customWidth="1"/>
    <col min="21" max="21" width="18.7109375" style="24" customWidth="1"/>
    <col min="22" max="22" width="15.85546875" style="4" bestFit="1" customWidth="1"/>
    <col min="23" max="23" width="22" style="4" bestFit="1" customWidth="1"/>
    <col min="24" max="24" width="25.85546875" style="4" bestFit="1" customWidth="1"/>
    <col min="25" max="16384" width="11.42578125" style="3"/>
  </cols>
  <sheetData>
    <row r="2" spans="3:24" x14ac:dyDescent="0.25">
      <c r="C2" s="1" t="s">
        <v>203</v>
      </c>
    </row>
    <row r="3" spans="3:24" x14ac:dyDescent="0.25">
      <c r="C3" s="1" t="s">
        <v>27</v>
      </c>
    </row>
    <row r="5" spans="3:24" ht="40.5" x14ac:dyDescent="0.25">
      <c r="C5" s="11" t="s">
        <v>21</v>
      </c>
      <c r="D5" s="11" t="s">
        <v>201</v>
      </c>
      <c r="E5" s="11" t="s">
        <v>22</v>
      </c>
      <c r="F5" s="11" t="s">
        <v>202</v>
      </c>
      <c r="G5" s="11" t="s">
        <v>192</v>
      </c>
      <c r="H5" s="11" t="s">
        <v>193</v>
      </c>
      <c r="I5" s="16" t="s">
        <v>0</v>
      </c>
      <c r="J5" s="16" t="s">
        <v>26</v>
      </c>
      <c r="K5" s="16" t="s">
        <v>196</v>
      </c>
      <c r="L5" s="16" t="s">
        <v>197</v>
      </c>
      <c r="M5" s="16" t="s">
        <v>204</v>
      </c>
      <c r="N5" s="16" t="s">
        <v>194</v>
      </c>
      <c r="O5" s="17" t="s">
        <v>210</v>
      </c>
      <c r="P5" s="17" t="s">
        <v>205</v>
      </c>
      <c r="Q5" s="17" t="s">
        <v>206</v>
      </c>
      <c r="R5" s="17" t="s">
        <v>207</v>
      </c>
      <c r="S5" s="17" t="s">
        <v>208</v>
      </c>
      <c r="T5" s="17" t="s">
        <v>209</v>
      </c>
      <c r="U5" s="17" t="s">
        <v>23</v>
      </c>
      <c r="V5" s="17" t="s">
        <v>200</v>
      </c>
      <c r="W5" s="17" t="s">
        <v>211</v>
      </c>
      <c r="X5" s="16" t="s">
        <v>195</v>
      </c>
    </row>
    <row r="6" spans="3:24" ht="27" x14ac:dyDescent="0.25">
      <c r="C6" s="12">
        <v>79</v>
      </c>
      <c r="D6" s="12" t="s">
        <v>131</v>
      </c>
      <c r="E6" s="13" t="s">
        <v>132</v>
      </c>
      <c r="F6" s="12">
        <v>2</v>
      </c>
      <c r="G6" s="15">
        <v>103</v>
      </c>
      <c r="H6" s="15">
        <f t="shared" ref="H6:H11" si="0">+F6*G6</f>
        <v>206</v>
      </c>
      <c r="I6" s="18" t="s">
        <v>198</v>
      </c>
      <c r="J6" s="12"/>
      <c r="K6" s="14"/>
      <c r="L6" s="12"/>
      <c r="M6" s="12"/>
      <c r="N6" s="15"/>
      <c r="O6" s="15"/>
      <c r="P6" s="15"/>
      <c r="Q6" s="21"/>
      <c r="R6" s="21"/>
      <c r="S6" s="21"/>
      <c r="T6" s="12"/>
      <c r="U6" s="15"/>
      <c r="V6" s="12" t="s">
        <v>198</v>
      </c>
      <c r="W6" s="12">
        <f>+F6</f>
        <v>2</v>
      </c>
      <c r="X6" s="12"/>
    </row>
    <row r="7" spans="3:24" ht="27" x14ac:dyDescent="0.25">
      <c r="C7" s="12">
        <v>92</v>
      </c>
      <c r="D7" s="12" t="s">
        <v>57</v>
      </c>
      <c r="E7" s="13" t="s">
        <v>58</v>
      </c>
      <c r="F7" s="12">
        <v>26</v>
      </c>
      <c r="G7" s="15">
        <v>25</v>
      </c>
      <c r="H7" s="15">
        <f t="shared" si="0"/>
        <v>650</v>
      </c>
      <c r="I7" s="18" t="s">
        <v>198</v>
      </c>
      <c r="J7" s="12"/>
      <c r="K7" s="14"/>
      <c r="L7" s="12"/>
      <c r="M7" s="12"/>
      <c r="N7" s="15"/>
      <c r="O7" s="15"/>
      <c r="P7" s="15"/>
      <c r="Q7" s="21"/>
      <c r="R7" s="21"/>
      <c r="S7" s="21"/>
      <c r="T7" s="12"/>
      <c r="U7" s="15"/>
      <c r="V7" s="12" t="s">
        <v>198</v>
      </c>
      <c r="W7" s="12">
        <f t="shared" ref="W7:W9" si="1">+F7</f>
        <v>26</v>
      </c>
      <c r="X7" s="12"/>
    </row>
    <row r="8" spans="3:24" ht="27" x14ac:dyDescent="0.25">
      <c r="C8" s="12">
        <v>119</v>
      </c>
      <c r="D8" s="12" t="s">
        <v>184</v>
      </c>
      <c r="E8" s="13" t="s">
        <v>185</v>
      </c>
      <c r="F8" s="12">
        <v>27</v>
      </c>
      <c r="G8" s="15">
        <v>79</v>
      </c>
      <c r="H8" s="15">
        <f t="shared" si="0"/>
        <v>2133</v>
      </c>
      <c r="I8" s="18" t="s">
        <v>198</v>
      </c>
      <c r="J8" s="12"/>
      <c r="K8" s="14"/>
      <c r="L8" s="12"/>
      <c r="M8" s="12"/>
      <c r="N8" s="15"/>
      <c r="O8" s="15"/>
      <c r="P8" s="15"/>
      <c r="Q8" s="21"/>
      <c r="R8" s="21"/>
      <c r="S8" s="21"/>
      <c r="T8" s="12"/>
      <c r="U8" s="15"/>
      <c r="V8" s="12" t="s">
        <v>198</v>
      </c>
      <c r="W8" s="12">
        <f t="shared" si="1"/>
        <v>27</v>
      </c>
      <c r="X8" s="12"/>
    </row>
    <row r="9" spans="3:24" ht="27" x14ac:dyDescent="0.25">
      <c r="C9" s="12">
        <v>129</v>
      </c>
      <c r="D9" s="12" t="s">
        <v>59</v>
      </c>
      <c r="E9" s="13" t="s">
        <v>60</v>
      </c>
      <c r="F9" s="12">
        <v>3</v>
      </c>
      <c r="G9" s="15">
        <v>202.6</v>
      </c>
      <c r="H9" s="15">
        <f t="shared" si="0"/>
        <v>607.79999999999995</v>
      </c>
      <c r="I9" s="18" t="s">
        <v>198</v>
      </c>
      <c r="J9" s="12"/>
      <c r="K9" s="14"/>
      <c r="L9" s="12"/>
      <c r="M9" s="12"/>
      <c r="N9" s="15"/>
      <c r="O9" s="15"/>
      <c r="P9" s="15"/>
      <c r="Q9" s="21"/>
      <c r="R9" s="21"/>
      <c r="S9" s="21"/>
      <c r="T9" s="12"/>
      <c r="U9" s="15"/>
      <c r="V9" s="12" t="s">
        <v>198</v>
      </c>
      <c r="W9" s="12">
        <f t="shared" si="1"/>
        <v>3</v>
      </c>
      <c r="X9" s="12"/>
    </row>
    <row r="10" spans="3:24" x14ac:dyDescent="0.25">
      <c r="C10" s="12">
        <v>232</v>
      </c>
      <c r="D10" s="12" t="s">
        <v>164</v>
      </c>
      <c r="E10" s="13" t="s">
        <v>165</v>
      </c>
      <c r="F10" s="12">
        <v>38</v>
      </c>
      <c r="G10" s="15">
        <v>71</v>
      </c>
      <c r="H10" s="15">
        <f t="shared" si="0"/>
        <v>2698</v>
      </c>
      <c r="I10" s="18" t="s">
        <v>198</v>
      </c>
      <c r="J10" s="12"/>
      <c r="K10" s="14"/>
      <c r="L10" s="12"/>
      <c r="M10" s="12"/>
      <c r="N10" s="15"/>
      <c r="O10" s="15"/>
      <c r="P10" s="15"/>
      <c r="Q10" s="21"/>
      <c r="R10" s="21"/>
      <c r="S10" s="21"/>
      <c r="T10" s="12"/>
      <c r="U10" s="15"/>
      <c r="V10" s="12" t="s">
        <v>198</v>
      </c>
      <c r="W10" s="12">
        <f t="shared" ref="W10:W11" si="2">+F10</f>
        <v>38</v>
      </c>
      <c r="X10" s="12"/>
    </row>
    <row r="11" spans="3:24" ht="27" x14ac:dyDescent="0.25">
      <c r="C11" s="12">
        <v>359</v>
      </c>
      <c r="D11" s="12" t="s">
        <v>63</v>
      </c>
      <c r="E11" s="13" t="s">
        <v>64</v>
      </c>
      <c r="F11" s="12">
        <v>37</v>
      </c>
      <c r="G11" s="15">
        <v>63</v>
      </c>
      <c r="H11" s="15">
        <f t="shared" si="0"/>
        <v>2331</v>
      </c>
      <c r="I11" s="18" t="s">
        <v>198</v>
      </c>
      <c r="J11" s="12"/>
      <c r="K11" s="14"/>
      <c r="L11" s="12"/>
      <c r="M11" s="12"/>
      <c r="N11" s="15"/>
      <c r="O11" s="15"/>
      <c r="P11" s="15"/>
      <c r="Q11" s="21"/>
      <c r="R11" s="21"/>
      <c r="S11" s="21"/>
      <c r="T11" s="12"/>
      <c r="U11" s="15"/>
      <c r="V11" s="12" t="s">
        <v>198</v>
      </c>
      <c r="W11" s="12">
        <f t="shared" si="2"/>
        <v>37</v>
      </c>
      <c r="X11" s="12"/>
    </row>
    <row r="12" spans="3:24" ht="27" x14ac:dyDescent="0.25">
      <c r="C12" s="12">
        <v>372</v>
      </c>
      <c r="D12" s="12" t="s">
        <v>65</v>
      </c>
      <c r="E12" s="13" t="s">
        <v>66</v>
      </c>
      <c r="F12" s="12">
        <v>40</v>
      </c>
      <c r="G12" s="15">
        <v>85.7</v>
      </c>
      <c r="H12" s="15">
        <f>+F12*G12</f>
        <v>3428</v>
      </c>
      <c r="I12" s="18" t="s">
        <v>198</v>
      </c>
      <c r="J12" s="12"/>
      <c r="K12" s="14"/>
      <c r="L12" s="12"/>
      <c r="M12" s="12"/>
      <c r="N12" s="15"/>
      <c r="O12" s="15"/>
      <c r="P12" s="15"/>
      <c r="Q12" s="21"/>
      <c r="R12" s="21"/>
      <c r="S12" s="21"/>
      <c r="T12" s="12"/>
      <c r="U12" s="15"/>
      <c r="V12" s="12" t="s">
        <v>198</v>
      </c>
      <c r="W12" s="12">
        <f t="shared" ref="W12:W16" si="3">+F12</f>
        <v>40</v>
      </c>
      <c r="X12" s="12"/>
    </row>
    <row r="13" spans="3:24" ht="27" x14ac:dyDescent="0.25">
      <c r="C13" s="12">
        <v>386</v>
      </c>
      <c r="D13" s="12" t="s">
        <v>67</v>
      </c>
      <c r="E13" s="13" t="s">
        <v>68</v>
      </c>
      <c r="F13" s="12">
        <v>3</v>
      </c>
      <c r="G13" s="15">
        <v>151.6</v>
      </c>
      <c r="H13" s="15">
        <f>+F13*G13</f>
        <v>454.79999999999995</v>
      </c>
      <c r="I13" s="18" t="s">
        <v>198</v>
      </c>
      <c r="J13" s="12"/>
      <c r="K13" s="14"/>
      <c r="L13" s="12"/>
      <c r="M13" s="12"/>
      <c r="N13" s="15"/>
      <c r="O13" s="15"/>
      <c r="P13" s="15"/>
      <c r="Q13" s="21"/>
      <c r="R13" s="21"/>
      <c r="S13" s="21"/>
      <c r="T13" s="12"/>
      <c r="U13" s="15"/>
      <c r="V13" s="12" t="s">
        <v>198</v>
      </c>
      <c r="W13" s="12">
        <f t="shared" si="3"/>
        <v>3</v>
      </c>
      <c r="X13" s="12"/>
    </row>
    <row r="14" spans="3:24" x14ac:dyDescent="0.25">
      <c r="C14" s="12">
        <v>426</v>
      </c>
      <c r="D14" s="12" t="s">
        <v>168</v>
      </c>
      <c r="E14" s="13" t="s">
        <v>169</v>
      </c>
      <c r="F14" s="12">
        <v>2</v>
      </c>
      <c r="G14" s="15">
        <v>40</v>
      </c>
      <c r="H14" s="15">
        <v>80</v>
      </c>
      <c r="I14" s="18" t="s">
        <v>198</v>
      </c>
      <c r="J14" s="12"/>
      <c r="K14" s="14"/>
      <c r="L14" s="12"/>
      <c r="M14" s="12"/>
      <c r="N14" s="15"/>
      <c r="O14" s="15"/>
      <c r="P14" s="15"/>
      <c r="Q14" s="21"/>
      <c r="R14" s="21"/>
      <c r="S14" s="21"/>
      <c r="T14" s="12"/>
      <c r="U14" s="15"/>
      <c r="V14" s="12" t="s">
        <v>198</v>
      </c>
      <c r="W14" s="12">
        <f t="shared" si="3"/>
        <v>2</v>
      </c>
      <c r="X14" s="12"/>
    </row>
    <row r="15" spans="3:24" ht="27" x14ac:dyDescent="0.25">
      <c r="C15" s="12">
        <v>458</v>
      </c>
      <c r="D15" s="12" t="s">
        <v>69</v>
      </c>
      <c r="E15" s="13" t="s">
        <v>70</v>
      </c>
      <c r="F15" s="12">
        <v>26</v>
      </c>
      <c r="G15" s="15">
        <v>54</v>
      </c>
      <c r="H15" s="15">
        <f t="shared" ref="H15:H18" si="4">+F15*G15</f>
        <v>1404</v>
      </c>
      <c r="I15" s="18" t="s">
        <v>198</v>
      </c>
      <c r="J15" s="12"/>
      <c r="K15" s="14"/>
      <c r="L15" s="12"/>
      <c r="M15" s="12"/>
      <c r="N15" s="15"/>
      <c r="O15" s="15"/>
      <c r="P15" s="15"/>
      <c r="Q15" s="21"/>
      <c r="R15" s="21"/>
      <c r="S15" s="21"/>
      <c r="T15" s="12"/>
      <c r="U15" s="15"/>
      <c r="V15" s="12" t="s">
        <v>198</v>
      </c>
      <c r="W15" s="12">
        <f t="shared" si="3"/>
        <v>26</v>
      </c>
      <c r="X15" s="12"/>
    </row>
    <row r="16" spans="3:24" ht="54" x14ac:dyDescent="0.25">
      <c r="C16" s="12">
        <v>459</v>
      </c>
      <c r="D16" s="12" t="s">
        <v>71</v>
      </c>
      <c r="E16" s="13" t="s">
        <v>72</v>
      </c>
      <c r="F16" s="12">
        <v>9</v>
      </c>
      <c r="G16" s="15">
        <v>42</v>
      </c>
      <c r="H16" s="15">
        <f t="shared" si="4"/>
        <v>378</v>
      </c>
      <c r="I16" s="18" t="s">
        <v>198</v>
      </c>
      <c r="J16" s="12"/>
      <c r="K16" s="14"/>
      <c r="L16" s="12"/>
      <c r="M16" s="12"/>
      <c r="N16" s="15"/>
      <c r="O16" s="15"/>
      <c r="P16" s="15"/>
      <c r="Q16" s="21"/>
      <c r="R16" s="21"/>
      <c r="S16" s="21"/>
      <c r="T16" s="12"/>
      <c r="U16" s="15"/>
      <c r="V16" s="12" t="s">
        <v>198</v>
      </c>
      <c r="W16" s="12">
        <f t="shared" si="3"/>
        <v>9</v>
      </c>
      <c r="X16" s="12"/>
    </row>
    <row r="17" spans="3:24" x14ac:dyDescent="0.25">
      <c r="C17" s="12">
        <v>475</v>
      </c>
      <c r="D17" s="12" t="s">
        <v>75</v>
      </c>
      <c r="E17" s="13" t="s">
        <v>76</v>
      </c>
      <c r="F17" s="12">
        <v>5</v>
      </c>
      <c r="G17" s="15">
        <v>33</v>
      </c>
      <c r="H17" s="15">
        <f t="shared" si="4"/>
        <v>165</v>
      </c>
      <c r="I17" s="18" t="s">
        <v>198</v>
      </c>
      <c r="J17" s="12"/>
      <c r="K17" s="14"/>
      <c r="L17" s="12"/>
      <c r="M17" s="12"/>
      <c r="N17" s="15"/>
      <c r="O17" s="15"/>
      <c r="P17" s="15"/>
      <c r="Q17" s="21"/>
      <c r="R17" s="21"/>
      <c r="S17" s="21"/>
      <c r="T17" s="12"/>
      <c r="U17" s="15"/>
      <c r="V17" s="12" t="s">
        <v>198</v>
      </c>
      <c r="W17" s="12">
        <f t="shared" ref="W17:W18" si="5">+F17</f>
        <v>5</v>
      </c>
      <c r="X17" s="12"/>
    </row>
    <row r="18" spans="3:24" x14ac:dyDescent="0.25">
      <c r="C18" s="12">
        <v>497</v>
      </c>
      <c r="D18" s="12" t="s">
        <v>77</v>
      </c>
      <c r="E18" s="13" t="s">
        <v>78</v>
      </c>
      <c r="F18" s="12">
        <v>40</v>
      </c>
      <c r="G18" s="15">
        <v>65</v>
      </c>
      <c r="H18" s="15">
        <f t="shared" si="4"/>
        <v>2600</v>
      </c>
      <c r="I18" s="18" t="s">
        <v>198</v>
      </c>
      <c r="J18" s="12"/>
      <c r="K18" s="14"/>
      <c r="L18" s="12"/>
      <c r="M18" s="12"/>
      <c r="N18" s="15"/>
      <c r="O18" s="15"/>
      <c r="P18" s="15"/>
      <c r="Q18" s="21"/>
      <c r="R18" s="21"/>
      <c r="S18" s="21"/>
      <c r="T18" s="12"/>
      <c r="U18" s="15"/>
      <c r="V18" s="12" t="s">
        <v>198</v>
      </c>
      <c r="W18" s="12">
        <f t="shared" si="5"/>
        <v>40</v>
      </c>
      <c r="X18" s="12"/>
    </row>
    <row r="19" spans="3:24" ht="40.5" x14ac:dyDescent="0.25">
      <c r="C19" s="12">
        <v>541</v>
      </c>
      <c r="D19" s="12" t="s">
        <v>81</v>
      </c>
      <c r="E19" s="13" t="s">
        <v>82</v>
      </c>
      <c r="F19" s="12">
        <v>1</v>
      </c>
      <c r="G19" s="15">
        <v>108</v>
      </c>
      <c r="H19" s="15">
        <f>+F19*G19</f>
        <v>108</v>
      </c>
      <c r="I19" s="18" t="s">
        <v>198</v>
      </c>
      <c r="J19" s="12"/>
      <c r="K19" s="14"/>
      <c r="L19" s="12"/>
      <c r="M19" s="12"/>
      <c r="N19" s="15"/>
      <c r="O19" s="15"/>
      <c r="P19" s="15"/>
      <c r="Q19" s="21"/>
      <c r="R19" s="21"/>
      <c r="S19" s="21"/>
      <c r="T19" s="12"/>
      <c r="U19" s="15"/>
      <c r="V19" s="12" t="s">
        <v>198</v>
      </c>
      <c r="W19" s="12">
        <f t="shared" ref="W19:W21" si="6">+F19</f>
        <v>1</v>
      </c>
      <c r="X19" s="12"/>
    </row>
    <row r="20" spans="3:24" ht="40.5" x14ac:dyDescent="0.25">
      <c r="C20" s="12">
        <v>650</v>
      </c>
      <c r="D20" s="12" t="s">
        <v>83</v>
      </c>
      <c r="E20" s="13" t="s">
        <v>84</v>
      </c>
      <c r="F20" s="12">
        <v>37</v>
      </c>
      <c r="G20" s="15">
        <v>87</v>
      </c>
      <c r="H20" s="15">
        <f>+F20*G20</f>
        <v>3219</v>
      </c>
      <c r="I20" s="18" t="s">
        <v>198</v>
      </c>
      <c r="J20" s="12"/>
      <c r="K20" s="14"/>
      <c r="L20" s="12"/>
      <c r="M20" s="12"/>
      <c r="N20" s="15"/>
      <c r="O20" s="15"/>
      <c r="P20" s="15"/>
      <c r="Q20" s="21"/>
      <c r="R20" s="21"/>
      <c r="S20" s="21"/>
      <c r="T20" s="12"/>
      <c r="U20" s="15"/>
      <c r="V20" s="12" t="s">
        <v>198</v>
      </c>
      <c r="W20" s="12">
        <f t="shared" si="6"/>
        <v>37</v>
      </c>
      <c r="X20" s="12"/>
    </row>
    <row r="21" spans="3:24" ht="27" x14ac:dyDescent="0.25">
      <c r="C21" s="12">
        <v>692</v>
      </c>
      <c r="D21" s="12" t="s">
        <v>85</v>
      </c>
      <c r="E21" s="13" t="s">
        <v>86</v>
      </c>
      <c r="F21" s="12">
        <v>8</v>
      </c>
      <c r="G21" s="15">
        <v>173.5</v>
      </c>
      <c r="H21" s="15">
        <f>+F21*G21</f>
        <v>1388</v>
      </c>
      <c r="I21" s="18" t="s">
        <v>198</v>
      </c>
      <c r="J21" s="12"/>
      <c r="K21" s="14"/>
      <c r="L21" s="12"/>
      <c r="M21" s="12"/>
      <c r="N21" s="15"/>
      <c r="O21" s="15"/>
      <c r="P21" s="15"/>
      <c r="Q21" s="21"/>
      <c r="R21" s="21"/>
      <c r="S21" s="21"/>
      <c r="T21" s="12"/>
      <c r="U21" s="15"/>
      <c r="V21" s="12" t="s">
        <v>198</v>
      </c>
      <c r="W21" s="12">
        <f t="shared" si="6"/>
        <v>8</v>
      </c>
      <c r="X21" s="12"/>
    </row>
    <row r="22" spans="3:24" x14ac:dyDescent="0.25">
      <c r="C22" s="12">
        <v>710</v>
      </c>
      <c r="D22" s="12" t="s">
        <v>186</v>
      </c>
      <c r="E22" s="13" t="s">
        <v>187</v>
      </c>
      <c r="F22" s="12">
        <v>13</v>
      </c>
      <c r="G22" s="15">
        <v>108</v>
      </c>
      <c r="H22" s="15">
        <v>1404</v>
      </c>
      <c r="I22" s="18" t="s">
        <v>198</v>
      </c>
      <c r="J22" s="12"/>
      <c r="K22" s="14"/>
      <c r="L22" s="12"/>
      <c r="M22" s="12"/>
      <c r="N22" s="15"/>
      <c r="O22" s="15"/>
      <c r="P22" s="15"/>
      <c r="Q22" s="21"/>
      <c r="R22" s="21"/>
      <c r="S22" s="21"/>
      <c r="T22" s="12"/>
      <c r="U22" s="15"/>
      <c r="V22" s="12" t="s">
        <v>198</v>
      </c>
      <c r="W22" s="12">
        <f t="shared" ref="W22:W23" si="7">+F22</f>
        <v>13</v>
      </c>
      <c r="X22" s="12"/>
    </row>
    <row r="23" spans="3:24" ht="27" x14ac:dyDescent="0.25">
      <c r="C23" s="12">
        <v>752</v>
      </c>
      <c r="D23" s="12" t="s">
        <v>89</v>
      </c>
      <c r="E23" s="13" t="s">
        <v>90</v>
      </c>
      <c r="F23" s="12">
        <v>34</v>
      </c>
      <c r="G23" s="15">
        <v>92</v>
      </c>
      <c r="H23" s="15">
        <f>+F23*G23</f>
        <v>3128</v>
      </c>
      <c r="I23" s="18" t="s">
        <v>198</v>
      </c>
      <c r="J23" s="12"/>
      <c r="K23" s="14"/>
      <c r="L23" s="12"/>
      <c r="M23" s="12"/>
      <c r="N23" s="15"/>
      <c r="O23" s="15"/>
      <c r="P23" s="15"/>
      <c r="Q23" s="21"/>
      <c r="R23" s="21"/>
      <c r="S23" s="21"/>
      <c r="T23" s="12"/>
      <c r="U23" s="15"/>
      <c r="V23" s="12" t="s">
        <v>198</v>
      </c>
      <c r="W23" s="12">
        <f t="shared" si="7"/>
        <v>34</v>
      </c>
      <c r="X23" s="12"/>
    </row>
    <row r="24" spans="3:24" ht="40.5" x14ac:dyDescent="0.25">
      <c r="C24" s="12">
        <v>929</v>
      </c>
      <c r="D24" s="12" t="s">
        <v>93</v>
      </c>
      <c r="E24" s="13" t="s">
        <v>94</v>
      </c>
      <c r="F24" s="12">
        <v>2</v>
      </c>
      <c r="G24" s="15">
        <v>51.6</v>
      </c>
      <c r="H24" s="15">
        <f>+F24*G24</f>
        <v>103.2</v>
      </c>
      <c r="I24" s="18" t="s">
        <v>198</v>
      </c>
      <c r="J24" s="12"/>
      <c r="K24" s="14"/>
      <c r="L24" s="12"/>
      <c r="M24" s="12"/>
      <c r="N24" s="15"/>
      <c r="O24" s="15"/>
      <c r="P24" s="15"/>
      <c r="Q24" s="21"/>
      <c r="R24" s="21"/>
      <c r="S24" s="21"/>
      <c r="T24" s="12"/>
      <c r="U24" s="15"/>
      <c r="V24" s="12" t="s">
        <v>198</v>
      </c>
      <c r="W24" s="12">
        <f t="shared" ref="W24:W26" si="8">+F24</f>
        <v>2</v>
      </c>
      <c r="X24" s="12"/>
    </row>
    <row r="25" spans="3:24" x14ac:dyDescent="0.25">
      <c r="C25" s="12">
        <v>963</v>
      </c>
      <c r="D25" s="12" t="s">
        <v>30</v>
      </c>
      <c r="E25" s="13" t="s">
        <v>31</v>
      </c>
      <c r="F25" s="12">
        <v>41</v>
      </c>
      <c r="G25" s="15">
        <v>30</v>
      </c>
      <c r="H25" s="15">
        <v>1230</v>
      </c>
      <c r="I25" s="18" t="s">
        <v>198</v>
      </c>
      <c r="J25" s="12"/>
      <c r="K25" s="14"/>
      <c r="L25" s="12"/>
      <c r="M25" s="12"/>
      <c r="N25" s="15"/>
      <c r="O25" s="15"/>
      <c r="P25" s="15"/>
      <c r="Q25" s="21"/>
      <c r="R25" s="21"/>
      <c r="S25" s="21"/>
      <c r="T25" s="12"/>
      <c r="U25" s="15"/>
      <c r="V25" s="12" t="s">
        <v>198</v>
      </c>
      <c r="W25" s="12">
        <f t="shared" si="8"/>
        <v>41</v>
      </c>
      <c r="X25" s="12"/>
    </row>
    <row r="26" spans="3:24" ht="27" x14ac:dyDescent="0.25">
      <c r="C26" s="12">
        <v>999</v>
      </c>
      <c r="D26" s="12" t="s">
        <v>123</v>
      </c>
      <c r="E26" s="13" t="s">
        <v>124</v>
      </c>
      <c r="F26" s="12">
        <v>3</v>
      </c>
      <c r="G26" s="15">
        <v>50</v>
      </c>
      <c r="H26" s="15">
        <v>150</v>
      </c>
      <c r="I26" s="18" t="s">
        <v>198</v>
      </c>
      <c r="J26" s="12"/>
      <c r="K26" s="14"/>
      <c r="L26" s="12"/>
      <c r="M26" s="12"/>
      <c r="N26" s="15"/>
      <c r="O26" s="15"/>
      <c r="P26" s="15"/>
      <c r="Q26" s="21"/>
      <c r="R26" s="21"/>
      <c r="S26" s="21"/>
      <c r="T26" s="12"/>
      <c r="U26" s="15"/>
      <c r="V26" s="12" t="s">
        <v>198</v>
      </c>
      <c r="W26" s="12">
        <f t="shared" si="8"/>
        <v>3</v>
      </c>
      <c r="X26" s="12"/>
    </row>
    <row r="27" spans="3:24" ht="27" x14ac:dyDescent="0.25">
      <c r="C27" s="12">
        <v>1200</v>
      </c>
      <c r="D27" s="12" t="s">
        <v>95</v>
      </c>
      <c r="E27" s="13" t="s">
        <v>96</v>
      </c>
      <c r="F27" s="12">
        <v>39</v>
      </c>
      <c r="G27" s="15">
        <v>93</v>
      </c>
      <c r="H27" s="15">
        <f>+F27*G27</f>
        <v>3627</v>
      </c>
      <c r="I27" s="18" t="s">
        <v>198</v>
      </c>
      <c r="J27" s="12"/>
      <c r="K27" s="14"/>
      <c r="L27" s="12"/>
      <c r="M27" s="12"/>
      <c r="N27" s="15"/>
      <c r="O27" s="15"/>
      <c r="P27" s="15"/>
      <c r="Q27" s="21"/>
      <c r="R27" s="21"/>
      <c r="S27" s="21"/>
      <c r="T27" s="12"/>
      <c r="U27" s="15"/>
      <c r="V27" s="12" t="s">
        <v>198</v>
      </c>
      <c r="W27" s="12">
        <f>+F27</f>
        <v>39</v>
      </c>
      <c r="X27" s="12"/>
    </row>
    <row r="28" spans="3:24" x14ac:dyDescent="0.25">
      <c r="C28" s="12">
        <v>1375</v>
      </c>
      <c r="D28" s="12" t="s">
        <v>182</v>
      </c>
      <c r="E28" s="13" t="s">
        <v>183</v>
      </c>
      <c r="F28" s="12">
        <v>13</v>
      </c>
      <c r="G28" s="15">
        <v>63.3</v>
      </c>
      <c r="H28" s="15">
        <f>+F28*G28</f>
        <v>822.9</v>
      </c>
      <c r="I28" s="18" t="s">
        <v>198</v>
      </c>
      <c r="J28" s="12"/>
      <c r="K28" s="14"/>
      <c r="L28" s="12"/>
      <c r="M28" s="12"/>
      <c r="N28" s="15"/>
      <c r="O28" s="15"/>
      <c r="P28" s="15"/>
      <c r="Q28" s="21"/>
      <c r="R28" s="21"/>
      <c r="S28" s="21"/>
      <c r="T28" s="12"/>
      <c r="U28" s="15"/>
      <c r="V28" s="12" t="s">
        <v>198</v>
      </c>
      <c r="W28" s="12">
        <f t="shared" ref="W28:W31" si="9">+F28</f>
        <v>13</v>
      </c>
      <c r="X28" s="12"/>
    </row>
    <row r="29" spans="3:24" x14ac:dyDescent="0.25">
      <c r="C29" s="12">
        <v>1400</v>
      </c>
      <c r="D29" s="12" t="s">
        <v>97</v>
      </c>
      <c r="E29" s="13" t="s">
        <v>98</v>
      </c>
      <c r="F29" s="12">
        <v>36</v>
      </c>
      <c r="G29" s="15">
        <v>58</v>
      </c>
      <c r="H29" s="15">
        <f>+F29*G29</f>
        <v>2088</v>
      </c>
      <c r="I29" s="18" t="s">
        <v>198</v>
      </c>
      <c r="J29" s="12"/>
      <c r="K29" s="14"/>
      <c r="L29" s="12"/>
      <c r="M29" s="12"/>
      <c r="N29" s="15"/>
      <c r="O29" s="15"/>
      <c r="P29" s="15"/>
      <c r="Q29" s="21"/>
      <c r="R29" s="21"/>
      <c r="S29" s="21"/>
      <c r="T29" s="12"/>
      <c r="U29" s="15"/>
      <c r="V29" s="12" t="s">
        <v>198</v>
      </c>
      <c r="W29" s="12">
        <f t="shared" si="9"/>
        <v>36</v>
      </c>
      <c r="X29" s="12"/>
    </row>
    <row r="30" spans="3:24" ht="27" x14ac:dyDescent="0.25">
      <c r="C30" s="12">
        <v>1401</v>
      </c>
      <c r="D30" s="12" t="s">
        <v>127</v>
      </c>
      <c r="E30" s="13" t="s">
        <v>128</v>
      </c>
      <c r="F30" s="12">
        <v>5</v>
      </c>
      <c r="G30" s="15">
        <v>132</v>
      </c>
      <c r="H30" s="15">
        <f>+F30*G30</f>
        <v>660</v>
      </c>
      <c r="I30" s="18" t="s">
        <v>198</v>
      </c>
      <c r="J30" s="12"/>
      <c r="K30" s="14"/>
      <c r="L30" s="12"/>
      <c r="M30" s="12"/>
      <c r="N30" s="15"/>
      <c r="O30" s="15"/>
      <c r="P30" s="15"/>
      <c r="Q30" s="21"/>
      <c r="R30" s="21"/>
      <c r="S30" s="21"/>
      <c r="T30" s="12"/>
      <c r="U30" s="15"/>
      <c r="V30" s="12" t="s">
        <v>198</v>
      </c>
      <c r="W30" s="12">
        <f t="shared" si="9"/>
        <v>5</v>
      </c>
      <c r="X30" s="12"/>
    </row>
    <row r="31" spans="3:24" ht="27" x14ac:dyDescent="0.25">
      <c r="C31" s="12">
        <v>1445</v>
      </c>
      <c r="D31" s="12" t="s">
        <v>99</v>
      </c>
      <c r="E31" s="13" t="s">
        <v>100</v>
      </c>
      <c r="F31" s="12">
        <v>4</v>
      </c>
      <c r="G31" s="15">
        <v>135</v>
      </c>
      <c r="H31" s="15">
        <v>540</v>
      </c>
      <c r="I31" s="18" t="s">
        <v>198</v>
      </c>
      <c r="J31" s="12"/>
      <c r="K31" s="14"/>
      <c r="L31" s="12"/>
      <c r="M31" s="12"/>
      <c r="N31" s="15"/>
      <c r="O31" s="15"/>
      <c r="P31" s="15"/>
      <c r="Q31" s="21"/>
      <c r="R31" s="21"/>
      <c r="S31" s="21"/>
      <c r="T31" s="12"/>
      <c r="U31" s="15"/>
      <c r="V31" s="12" t="s">
        <v>198</v>
      </c>
      <c r="W31" s="12">
        <f t="shared" si="9"/>
        <v>4</v>
      </c>
      <c r="X31" s="12"/>
    </row>
    <row r="32" spans="3:24" x14ac:dyDescent="0.25">
      <c r="C32" s="12">
        <v>1584</v>
      </c>
      <c r="D32" s="12" t="s">
        <v>103</v>
      </c>
      <c r="E32" s="13" t="s">
        <v>104</v>
      </c>
      <c r="F32" s="12">
        <v>1</v>
      </c>
      <c r="G32" s="15">
        <v>36</v>
      </c>
      <c r="H32" s="15">
        <f>+F32*G32</f>
        <v>36</v>
      </c>
      <c r="I32" s="18" t="s">
        <v>198</v>
      </c>
      <c r="J32" s="12"/>
      <c r="K32" s="14"/>
      <c r="L32" s="12"/>
      <c r="M32" s="12"/>
      <c r="N32" s="15"/>
      <c r="O32" s="15"/>
      <c r="P32" s="15"/>
      <c r="Q32" s="21"/>
      <c r="R32" s="21"/>
      <c r="S32" s="21"/>
      <c r="T32" s="12"/>
      <c r="U32" s="15"/>
      <c r="V32" s="12" t="s">
        <v>198</v>
      </c>
      <c r="W32" s="12">
        <f t="shared" ref="W32:W34" si="10">+F32</f>
        <v>1</v>
      </c>
      <c r="X32" s="12"/>
    </row>
    <row r="33" spans="3:24" ht="40.5" x14ac:dyDescent="0.25">
      <c r="C33" s="12">
        <v>1628</v>
      </c>
      <c r="D33" s="12" t="s">
        <v>105</v>
      </c>
      <c r="E33" s="13" t="s">
        <v>106</v>
      </c>
      <c r="F33" s="12">
        <v>25</v>
      </c>
      <c r="G33" s="15">
        <v>165</v>
      </c>
      <c r="H33" s="15">
        <f>+F33*G33</f>
        <v>4125</v>
      </c>
      <c r="I33" s="18" t="s">
        <v>198</v>
      </c>
      <c r="J33" s="12"/>
      <c r="K33" s="14"/>
      <c r="L33" s="12"/>
      <c r="M33" s="12"/>
      <c r="N33" s="15"/>
      <c r="O33" s="15"/>
      <c r="P33" s="15"/>
      <c r="Q33" s="21"/>
      <c r="R33" s="21"/>
      <c r="S33" s="21"/>
      <c r="T33" s="12"/>
      <c r="U33" s="15"/>
      <c r="V33" s="12" t="s">
        <v>198</v>
      </c>
      <c r="W33" s="12">
        <f t="shared" si="10"/>
        <v>25</v>
      </c>
      <c r="X33" s="12"/>
    </row>
    <row r="34" spans="3:24" x14ac:dyDescent="0.25">
      <c r="C34" s="12">
        <v>1876</v>
      </c>
      <c r="D34" s="12" t="s">
        <v>32</v>
      </c>
      <c r="E34" s="13" t="s">
        <v>33</v>
      </c>
      <c r="F34" s="12">
        <v>28</v>
      </c>
      <c r="G34" s="15">
        <v>139</v>
      </c>
      <c r="H34" s="15">
        <f>+F34*G34</f>
        <v>3892</v>
      </c>
      <c r="I34" s="18" t="s">
        <v>198</v>
      </c>
      <c r="J34" s="12"/>
      <c r="K34" s="14"/>
      <c r="L34" s="12"/>
      <c r="M34" s="12"/>
      <c r="N34" s="15"/>
      <c r="O34" s="15"/>
      <c r="P34" s="15"/>
      <c r="Q34" s="21"/>
      <c r="R34" s="21"/>
      <c r="S34" s="21"/>
      <c r="T34" s="12"/>
      <c r="U34" s="15"/>
      <c r="V34" s="12" t="s">
        <v>198</v>
      </c>
      <c r="W34" s="12">
        <f t="shared" si="10"/>
        <v>28</v>
      </c>
      <c r="X34" s="12"/>
    </row>
    <row r="35" spans="3:24" ht="27" x14ac:dyDescent="0.25">
      <c r="C35" s="12">
        <v>1913</v>
      </c>
      <c r="D35" s="12" t="s">
        <v>170</v>
      </c>
      <c r="E35" s="13" t="s">
        <v>171</v>
      </c>
      <c r="F35" s="12">
        <v>3</v>
      </c>
      <c r="G35" s="15">
        <v>39</v>
      </c>
      <c r="H35" s="15">
        <v>117</v>
      </c>
      <c r="I35" s="18" t="s">
        <v>198</v>
      </c>
      <c r="J35" s="12"/>
      <c r="K35" s="14"/>
      <c r="L35" s="12"/>
      <c r="M35" s="12"/>
      <c r="N35" s="15"/>
      <c r="O35" s="15"/>
      <c r="P35" s="15"/>
      <c r="Q35" s="21"/>
      <c r="R35" s="21"/>
      <c r="S35" s="21"/>
      <c r="T35" s="12"/>
      <c r="U35" s="15"/>
      <c r="V35" s="12" t="s">
        <v>198</v>
      </c>
      <c r="W35" s="12">
        <f t="shared" ref="W35:W38" si="11">+F35</f>
        <v>3</v>
      </c>
      <c r="X35" s="12"/>
    </row>
    <row r="36" spans="3:24" x14ac:dyDescent="0.25">
      <c r="C36" s="12">
        <v>2064</v>
      </c>
      <c r="D36" s="12" t="s">
        <v>34</v>
      </c>
      <c r="E36" s="13" t="s">
        <v>35</v>
      </c>
      <c r="F36" s="12">
        <v>42</v>
      </c>
      <c r="G36" s="15">
        <v>26.1</v>
      </c>
      <c r="H36" s="15">
        <v>1096.2</v>
      </c>
      <c r="I36" s="18" t="s">
        <v>198</v>
      </c>
      <c r="J36" s="12"/>
      <c r="K36" s="14"/>
      <c r="L36" s="12"/>
      <c r="M36" s="12"/>
      <c r="N36" s="15"/>
      <c r="O36" s="15"/>
      <c r="P36" s="15"/>
      <c r="Q36" s="21"/>
      <c r="R36" s="21"/>
      <c r="S36" s="21"/>
      <c r="T36" s="12"/>
      <c r="U36" s="15"/>
      <c r="V36" s="12" t="s">
        <v>198</v>
      </c>
      <c r="W36" s="12">
        <f t="shared" si="11"/>
        <v>42</v>
      </c>
      <c r="X36" s="12"/>
    </row>
    <row r="37" spans="3:24" x14ac:dyDescent="0.25">
      <c r="C37" s="12">
        <v>2112</v>
      </c>
      <c r="D37" s="12" t="s">
        <v>129</v>
      </c>
      <c r="E37" s="13" t="s">
        <v>130</v>
      </c>
      <c r="F37" s="12">
        <v>2</v>
      </c>
      <c r="G37" s="15">
        <v>40.5</v>
      </c>
      <c r="H37" s="15">
        <v>81</v>
      </c>
      <c r="I37" s="18" t="s">
        <v>198</v>
      </c>
      <c r="J37" s="12"/>
      <c r="K37" s="14"/>
      <c r="L37" s="12"/>
      <c r="M37" s="12"/>
      <c r="N37" s="15"/>
      <c r="O37" s="15"/>
      <c r="P37" s="15"/>
      <c r="Q37" s="21"/>
      <c r="R37" s="21"/>
      <c r="S37" s="21"/>
      <c r="T37" s="12"/>
      <c r="U37" s="15"/>
      <c r="V37" s="12" t="s">
        <v>198</v>
      </c>
      <c r="W37" s="12">
        <f t="shared" si="11"/>
        <v>2</v>
      </c>
      <c r="X37" s="12"/>
    </row>
    <row r="38" spans="3:24" ht="40.5" x14ac:dyDescent="0.25">
      <c r="C38" s="12">
        <v>2166</v>
      </c>
      <c r="D38" s="12" t="s">
        <v>107</v>
      </c>
      <c r="E38" s="13" t="s">
        <v>108</v>
      </c>
      <c r="F38" s="12">
        <v>1</v>
      </c>
      <c r="G38" s="15">
        <v>58.5</v>
      </c>
      <c r="H38" s="15">
        <f>+F38*G38</f>
        <v>58.5</v>
      </c>
      <c r="I38" s="18" t="s">
        <v>198</v>
      </c>
      <c r="J38" s="12"/>
      <c r="K38" s="14"/>
      <c r="L38" s="12"/>
      <c r="M38" s="12"/>
      <c r="N38" s="15"/>
      <c r="O38" s="15"/>
      <c r="P38" s="15"/>
      <c r="Q38" s="21"/>
      <c r="R38" s="21"/>
      <c r="S38" s="21"/>
      <c r="T38" s="12"/>
      <c r="U38" s="15"/>
      <c r="V38" s="12" t="s">
        <v>198</v>
      </c>
      <c r="W38" s="12">
        <f t="shared" si="11"/>
        <v>1</v>
      </c>
      <c r="X38" s="12"/>
    </row>
    <row r="39" spans="3:24" x14ac:dyDescent="0.25">
      <c r="C39" s="12">
        <v>2228</v>
      </c>
      <c r="D39" s="12" t="s">
        <v>188</v>
      </c>
      <c r="E39" s="13" t="s">
        <v>189</v>
      </c>
      <c r="F39" s="12">
        <v>28</v>
      </c>
      <c r="G39" s="15">
        <v>136</v>
      </c>
      <c r="H39" s="15">
        <f>+F39*G39</f>
        <v>3808</v>
      </c>
      <c r="I39" s="18" t="s">
        <v>198</v>
      </c>
      <c r="J39" s="12"/>
      <c r="K39" s="14"/>
      <c r="L39" s="12"/>
      <c r="M39" s="12"/>
      <c r="N39" s="15"/>
      <c r="O39" s="15"/>
      <c r="P39" s="15"/>
      <c r="Q39" s="21"/>
      <c r="R39" s="21"/>
      <c r="S39" s="21"/>
      <c r="T39" s="12"/>
      <c r="U39" s="15"/>
      <c r="V39" s="12" t="s">
        <v>198</v>
      </c>
      <c r="W39" s="12">
        <f t="shared" ref="W39:W40" si="12">+F39</f>
        <v>28</v>
      </c>
      <c r="X39" s="12"/>
    </row>
    <row r="40" spans="3:24" ht="40.5" x14ac:dyDescent="0.25">
      <c r="C40" s="12">
        <v>2293</v>
      </c>
      <c r="D40" s="12" t="s">
        <v>111</v>
      </c>
      <c r="E40" s="13" t="s">
        <v>112</v>
      </c>
      <c r="F40" s="12">
        <v>6</v>
      </c>
      <c r="G40" s="15">
        <v>69.599999999999994</v>
      </c>
      <c r="H40" s="15">
        <f>+F40*G40</f>
        <v>417.59999999999997</v>
      </c>
      <c r="I40" s="18" t="s">
        <v>198</v>
      </c>
      <c r="J40" s="12"/>
      <c r="K40" s="14"/>
      <c r="L40" s="12"/>
      <c r="M40" s="12"/>
      <c r="N40" s="15"/>
      <c r="O40" s="15"/>
      <c r="P40" s="15"/>
      <c r="Q40" s="21"/>
      <c r="R40" s="21"/>
      <c r="S40" s="21"/>
      <c r="T40" s="12"/>
      <c r="U40" s="15"/>
      <c r="V40" s="12" t="s">
        <v>198</v>
      </c>
      <c r="W40" s="12">
        <f t="shared" si="12"/>
        <v>6</v>
      </c>
      <c r="X40" s="12"/>
    </row>
    <row r="41" spans="3:24" x14ac:dyDescent="0.25">
      <c r="C41" s="12">
        <v>2396</v>
      </c>
      <c r="D41" s="12" t="s">
        <v>172</v>
      </c>
      <c r="E41" s="13" t="s">
        <v>173</v>
      </c>
      <c r="F41" s="12">
        <v>3</v>
      </c>
      <c r="G41" s="15">
        <v>39</v>
      </c>
      <c r="H41" s="15">
        <v>117</v>
      </c>
      <c r="I41" s="18" t="s">
        <v>198</v>
      </c>
      <c r="J41" s="12"/>
      <c r="K41" s="14"/>
      <c r="L41" s="12"/>
      <c r="M41" s="12"/>
      <c r="N41" s="15"/>
      <c r="O41" s="15"/>
      <c r="P41" s="15"/>
      <c r="Q41" s="21"/>
      <c r="R41" s="21"/>
      <c r="S41" s="21"/>
      <c r="T41" s="12"/>
      <c r="U41" s="15"/>
      <c r="V41" s="12" t="s">
        <v>198</v>
      </c>
      <c r="W41" s="12">
        <f>+F41</f>
        <v>3</v>
      </c>
      <c r="X41" s="12"/>
    </row>
    <row r="42" spans="3:24" ht="27" x14ac:dyDescent="0.25">
      <c r="C42" s="12">
        <v>2433</v>
      </c>
      <c r="D42" s="12" t="s">
        <v>113</v>
      </c>
      <c r="E42" s="13" t="s">
        <v>114</v>
      </c>
      <c r="F42" s="12">
        <v>37</v>
      </c>
      <c r="G42" s="15">
        <v>50</v>
      </c>
      <c r="H42" s="15">
        <f>+F42*G42</f>
        <v>1850</v>
      </c>
      <c r="I42" s="18" t="s">
        <v>198</v>
      </c>
      <c r="J42" s="12"/>
      <c r="K42" s="14"/>
      <c r="L42" s="12"/>
      <c r="M42" s="12"/>
      <c r="N42" s="15"/>
      <c r="O42" s="15"/>
      <c r="P42" s="15"/>
      <c r="Q42" s="21"/>
      <c r="R42" s="21"/>
      <c r="S42" s="21"/>
      <c r="T42" s="12"/>
      <c r="U42" s="15"/>
      <c r="V42" s="12" t="s">
        <v>198</v>
      </c>
      <c r="W42" s="12">
        <f>+F42</f>
        <v>37</v>
      </c>
      <c r="X42" s="12"/>
    </row>
    <row r="43" spans="3:24" x14ac:dyDescent="0.25">
      <c r="C43" s="12">
        <v>2635</v>
      </c>
      <c r="D43" s="12" t="s">
        <v>115</v>
      </c>
      <c r="E43" s="13" t="s">
        <v>116</v>
      </c>
      <c r="F43" s="12">
        <v>1</v>
      </c>
      <c r="G43" s="15">
        <v>34.799999999999997</v>
      </c>
      <c r="H43" s="15">
        <f>+F43*G43</f>
        <v>34.799999999999997</v>
      </c>
      <c r="I43" s="18" t="s">
        <v>198</v>
      </c>
      <c r="J43" s="12"/>
      <c r="K43" s="14"/>
      <c r="L43" s="12"/>
      <c r="M43" s="12"/>
      <c r="N43" s="15"/>
      <c r="O43" s="15"/>
      <c r="P43" s="15"/>
      <c r="Q43" s="21"/>
      <c r="R43" s="21"/>
      <c r="S43" s="21"/>
      <c r="T43" s="12"/>
      <c r="U43" s="15"/>
      <c r="V43" s="12" t="s">
        <v>198</v>
      </c>
      <c r="W43" s="12">
        <f t="shared" ref="W43:W47" si="13">+F43</f>
        <v>1</v>
      </c>
      <c r="X43" s="12"/>
    </row>
    <row r="44" spans="3:24" x14ac:dyDescent="0.25">
      <c r="C44" s="12">
        <v>2662</v>
      </c>
      <c r="D44" s="12" t="s">
        <v>117</v>
      </c>
      <c r="E44" s="13" t="s">
        <v>118</v>
      </c>
      <c r="F44" s="12">
        <v>2</v>
      </c>
      <c r="G44" s="15">
        <v>65</v>
      </c>
      <c r="H44" s="15">
        <f>+F44*G44</f>
        <v>130</v>
      </c>
      <c r="I44" s="18" t="s">
        <v>198</v>
      </c>
      <c r="J44" s="12"/>
      <c r="K44" s="14"/>
      <c r="L44" s="12"/>
      <c r="M44" s="12"/>
      <c r="N44" s="15"/>
      <c r="O44" s="15"/>
      <c r="P44" s="15"/>
      <c r="Q44" s="21"/>
      <c r="R44" s="21"/>
      <c r="S44" s="21"/>
      <c r="T44" s="12"/>
      <c r="U44" s="15"/>
      <c r="V44" s="12" t="s">
        <v>198</v>
      </c>
      <c r="W44" s="12">
        <f t="shared" si="13"/>
        <v>2</v>
      </c>
      <c r="X44" s="12"/>
    </row>
    <row r="45" spans="3:24" x14ac:dyDescent="0.25">
      <c r="C45" s="12">
        <v>2684</v>
      </c>
      <c r="D45" s="12" t="s">
        <v>37</v>
      </c>
      <c r="E45" s="13" t="s">
        <v>38</v>
      </c>
      <c r="F45" s="12">
        <v>5</v>
      </c>
      <c r="G45" s="15">
        <v>26.1</v>
      </c>
      <c r="H45" s="15">
        <v>130.5</v>
      </c>
      <c r="I45" s="18" t="s">
        <v>198</v>
      </c>
      <c r="J45" s="12"/>
      <c r="K45" s="14"/>
      <c r="L45" s="12"/>
      <c r="M45" s="12"/>
      <c r="N45" s="15"/>
      <c r="O45" s="15"/>
      <c r="P45" s="15"/>
      <c r="Q45" s="21"/>
      <c r="R45" s="21"/>
      <c r="S45" s="21"/>
      <c r="T45" s="12"/>
      <c r="U45" s="15"/>
      <c r="V45" s="12" t="s">
        <v>198</v>
      </c>
      <c r="W45" s="12">
        <f t="shared" si="13"/>
        <v>5</v>
      </c>
      <c r="X45" s="12"/>
    </row>
    <row r="46" spans="3:24" x14ac:dyDescent="0.25">
      <c r="C46" s="12">
        <v>2705</v>
      </c>
      <c r="D46" s="12" t="s">
        <v>174</v>
      </c>
      <c r="E46" s="13" t="s">
        <v>175</v>
      </c>
      <c r="F46" s="12">
        <v>3</v>
      </c>
      <c r="G46" s="15">
        <v>39</v>
      </c>
      <c r="H46" s="15">
        <v>117</v>
      </c>
      <c r="I46" s="18" t="s">
        <v>198</v>
      </c>
      <c r="J46" s="12"/>
      <c r="K46" s="14"/>
      <c r="L46" s="12"/>
      <c r="M46" s="12"/>
      <c r="N46" s="15"/>
      <c r="O46" s="15"/>
      <c r="P46" s="15"/>
      <c r="Q46" s="21"/>
      <c r="R46" s="21"/>
      <c r="S46" s="21"/>
      <c r="T46" s="12"/>
      <c r="U46" s="15"/>
      <c r="V46" s="12" t="s">
        <v>198</v>
      </c>
      <c r="W46" s="12">
        <f t="shared" si="13"/>
        <v>3</v>
      </c>
      <c r="X46" s="12"/>
    </row>
    <row r="47" spans="3:24" ht="27" x14ac:dyDescent="0.25">
      <c r="C47" s="12">
        <v>2776</v>
      </c>
      <c r="D47" s="12" t="s">
        <v>39</v>
      </c>
      <c r="E47" s="13" t="s">
        <v>40</v>
      </c>
      <c r="F47" s="12">
        <v>25</v>
      </c>
      <c r="G47" s="15">
        <v>99</v>
      </c>
      <c r="H47" s="15">
        <f>+F47*G47</f>
        <v>2475</v>
      </c>
      <c r="I47" s="18" t="s">
        <v>198</v>
      </c>
      <c r="J47" s="12"/>
      <c r="K47" s="14"/>
      <c r="L47" s="12"/>
      <c r="M47" s="12"/>
      <c r="N47" s="15"/>
      <c r="O47" s="15"/>
      <c r="P47" s="15"/>
      <c r="Q47" s="21"/>
      <c r="R47" s="21"/>
      <c r="S47" s="21"/>
      <c r="T47" s="12"/>
      <c r="U47" s="15"/>
      <c r="V47" s="12" t="s">
        <v>198</v>
      </c>
      <c r="W47" s="12">
        <f t="shared" si="13"/>
        <v>25</v>
      </c>
      <c r="X47" s="12"/>
    </row>
    <row r="48" spans="3:24" ht="27" x14ac:dyDescent="0.25">
      <c r="C48" s="12">
        <v>2801</v>
      </c>
      <c r="D48" s="12" t="s">
        <v>120</v>
      </c>
      <c r="E48" s="13" t="s">
        <v>119</v>
      </c>
      <c r="F48" s="12">
        <v>4</v>
      </c>
      <c r="G48" s="15">
        <v>31</v>
      </c>
      <c r="H48" s="15">
        <v>124</v>
      </c>
      <c r="I48" s="18" t="s">
        <v>198</v>
      </c>
      <c r="J48" s="12"/>
      <c r="K48" s="14"/>
      <c r="L48" s="12"/>
      <c r="M48" s="12"/>
      <c r="N48" s="15"/>
      <c r="O48" s="15"/>
      <c r="P48" s="15"/>
      <c r="Q48" s="21"/>
      <c r="R48" s="21"/>
      <c r="S48" s="21"/>
      <c r="T48" s="12"/>
      <c r="U48" s="15"/>
      <c r="V48" s="12" t="s">
        <v>198</v>
      </c>
      <c r="W48" s="12">
        <f t="shared" ref="W48:W49" si="14">+F48</f>
        <v>4</v>
      </c>
      <c r="X48" s="12"/>
    </row>
    <row r="49" spans="3:24" ht="27" x14ac:dyDescent="0.25">
      <c r="C49" s="12">
        <v>2819</v>
      </c>
      <c r="D49" s="12" t="s">
        <v>121</v>
      </c>
      <c r="E49" s="13" t="s">
        <v>122</v>
      </c>
      <c r="F49" s="12">
        <v>9</v>
      </c>
      <c r="G49" s="15">
        <v>26.9</v>
      </c>
      <c r="H49" s="15">
        <f>+F49*G49</f>
        <v>242.1</v>
      </c>
      <c r="I49" s="18" t="s">
        <v>198</v>
      </c>
      <c r="J49" s="12"/>
      <c r="K49" s="14"/>
      <c r="L49" s="12"/>
      <c r="M49" s="12"/>
      <c r="N49" s="15"/>
      <c r="O49" s="15"/>
      <c r="P49" s="15"/>
      <c r="Q49" s="21"/>
      <c r="R49" s="21"/>
      <c r="S49" s="21"/>
      <c r="T49" s="12"/>
      <c r="U49" s="15"/>
      <c r="V49" s="12" t="s">
        <v>198</v>
      </c>
      <c r="W49" s="12">
        <f t="shared" si="14"/>
        <v>9</v>
      </c>
      <c r="X49" s="12"/>
    </row>
    <row r="50" spans="3:24" x14ac:dyDescent="0.25">
      <c r="C50" s="12">
        <v>3078</v>
      </c>
      <c r="D50" s="12" t="s">
        <v>43</v>
      </c>
      <c r="E50" s="13" t="s">
        <v>44</v>
      </c>
      <c r="F50" s="12">
        <v>3</v>
      </c>
      <c r="G50" s="15">
        <v>15</v>
      </c>
      <c r="H50" s="15">
        <v>45</v>
      </c>
      <c r="I50" s="18" t="s">
        <v>198</v>
      </c>
      <c r="J50" s="12"/>
      <c r="K50" s="14"/>
      <c r="L50" s="12"/>
      <c r="M50" s="12"/>
      <c r="N50" s="15"/>
      <c r="O50" s="15"/>
      <c r="P50" s="15"/>
      <c r="Q50" s="21"/>
      <c r="R50" s="21"/>
      <c r="S50" s="21"/>
      <c r="T50" s="12"/>
      <c r="U50" s="15"/>
      <c r="V50" s="12" t="s">
        <v>198</v>
      </c>
      <c r="W50" s="12">
        <f t="shared" ref="W50:W51" si="15">+F50</f>
        <v>3</v>
      </c>
      <c r="X50" s="12"/>
    </row>
    <row r="51" spans="3:24" ht="27" x14ac:dyDescent="0.25">
      <c r="C51" s="12">
        <v>3146</v>
      </c>
      <c r="D51" s="12" t="s">
        <v>144</v>
      </c>
      <c r="E51" s="13" t="s">
        <v>145</v>
      </c>
      <c r="F51" s="12">
        <v>14</v>
      </c>
      <c r="G51" s="15">
        <v>62.85</v>
      </c>
      <c r="H51" s="15">
        <f>+F51*G51</f>
        <v>879.9</v>
      </c>
      <c r="I51" s="18" t="s">
        <v>198</v>
      </c>
      <c r="J51" s="12"/>
      <c r="K51" s="14"/>
      <c r="L51" s="12"/>
      <c r="M51" s="12"/>
      <c r="N51" s="15"/>
      <c r="O51" s="15"/>
      <c r="P51" s="15"/>
      <c r="Q51" s="21"/>
      <c r="R51" s="21"/>
      <c r="S51" s="21"/>
      <c r="T51" s="12"/>
      <c r="U51" s="15"/>
      <c r="V51" s="12" t="s">
        <v>198</v>
      </c>
      <c r="W51" s="12">
        <f t="shared" si="15"/>
        <v>14</v>
      </c>
      <c r="X51" s="12"/>
    </row>
    <row r="52" spans="3:24" ht="15" x14ac:dyDescent="0.25">
      <c r="C52" s="23"/>
      <c r="D52" s="23"/>
      <c r="E52" s="20"/>
      <c r="F52" s="23"/>
      <c r="G52" s="25"/>
      <c r="H52" s="25"/>
      <c r="I52" s="19"/>
      <c r="J52" s="23"/>
      <c r="K52" s="23"/>
      <c r="L52" s="23"/>
      <c r="M52" s="23"/>
      <c r="N52" s="25"/>
      <c r="O52" s="25"/>
      <c r="P52" s="25"/>
      <c r="Q52" s="23"/>
      <c r="R52" s="23"/>
      <c r="S52" s="23"/>
      <c r="T52" s="23"/>
      <c r="U52" s="25"/>
      <c r="V52" s="23"/>
      <c r="W52" s="23"/>
      <c r="X52" s="23"/>
    </row>
    <row r="53" spans="3:24" ht="15" x14ac:dyDescent="0.25">
      <c r="C53" s="23"/>
      <c r="D53" s="23"/>
      <c r="E53" s="20"/>
      <c r="F53" s="23"/>
      <c r="G53" s="25"/>
      <c r="H53" s="25"/>
      <c r="I53" s="19"/>
      <c r="J53" s="23"/>
      <c r="K53" s="23"/>
      <c r="L53" s="23"/>
      <c r="M53" s="23"/>
      <c r="N53" s="25"/>
      <c r="O53" s="25"/>
      <c r="P53" s="25"/>
      <c r="Q53" s="23"/>
      <c r="R53" s="23"/>
      <c r="S53" s="23"/>
      <c r="T53" s="23"/>
      <c r="U53" s="25"/>
      <c r="V53" s="23"/>
      <c r="W53" s="23"/>
      <c r="X53" s="23"/>
    </row>
    <row r="54" spans="3:24" ht="15" x14ac:dyDescent="0.25">
      <c r="C54" s="23"/>
      <c r="D54" s="23"/>
      <c r="E54" s="20"/>
      <c r="F54" s="23"/>
      <c r="G54" s="25"/>
      <c r="H54" s="25"/>
      <c r="I54" s="19"/>
      <c r="J54" s="23"/>
      <c r="K54" s="23"/>
      <c r="L54" s="23"/>
      <c r="M54" s="23"/>
      <c r="N54" s="25"/>
      <c r="O54" s="25"/>
      <c r="P54" s="25"/>
      <c r="Q54" s="23"/>
      <c r="R54" s="23"/>
      <c r="S54" s="23"/>
      <c r="T54" s="23"/>
      <c r="U54" s="25"/>
      <c r="V54" s="23"/>
      <c r="W54" s="23"/>
      <c r="X54" s="23"/>
    </row>
    <row r="55" spans="3:24" ht="15" x14ac:dyDescent="0.25">
      <c r="C55" s="23"/>
      <c r="D55" s="23"/>
      <c r="E55" s="20"/>
      <c r="F55" s="23"/>
      <c r="G55" s="25"/>
      <c r="H55" s="25"/>
      <c r="I55" s="19"/>
      <c r="J55" s="23"/>
      <c r="K55" s="23"/>
      <c r="L55" s="23"/>
      <c r="M55" s="23"/>
      <c r="N55" s="25"/>
      <c r="O55" s="25"/>
      <c r="P55" s="25"/>
      <c r="Q55" s="23"/>
      <c r="R55" s="23"/>
      <c r="S55" s="23"/>
      <c r="T55" s="23"/>
      <c r="U55" s="25"/>
      <c r="V55" s="23"/>
      <c r="W55" s="23"/>
      <c r="X55" s="23"/>
    </row>
    <row r="56" spans="3:24" ht="15" x14ac:dyDescent="0.25">
      <c r="C56" s="23"/>
      <c r="D56" s="23"/>
      <c r="E56" s="20"/>
      <c r="F56" s="23"/>
      <c r="G56" s="25"/>
      <c r="H56" s="25"/>
      <c r="I56" s="19"/>
      <c r="J56" s="23"/>
      <c r="K56" s="23"/>
      <c r="L56" s="23"/>
      <c r="M56" s="23"/>
      <c r="N56" s="25"/>
      <c r="O56" s="25"/>
      <c r="P56" s="25"/>
      <c r="Q56" s="23"/>
      <c r="R56" s="23"/>
      <c r="S56" s="23"/>
      <c r="T56" s="23"/>
      <c r="U56" s="25"/>
      <c r="V56" s="23"/>
      <c r="W56" s="23"/>
      <c r="X56" s="23"/>
    </row>
    <row r="57" spans="3:24" ht="15" x14ac:dyDescent="0.25">
      <c r="C57" s="23"/>
      <c r="D57" s="23"/>
      <c r="E57" s="20"/>
      <c r="F57" s="23"/>
      <c r="G57" s="25"/>
      <c r="H57" s="25"/>
      <c r="I57" s="19"/>
      <c r="J57" s="23"/>
      <c r="K57" s="23"/>
      <c r="L57" s="23"/>
      <c r="M57" s="23"/>
      <c r="N57" s="25"/>
      <c r="O57" s="25"/>
      <c r="P57" s="25"/>
      <c r="Q57" s="23"/>
      <c r="R57" s="23"/>
      <c r="S57" s="23"/>
      <c r="T57" s="23"/>
      <c r="U57" s="25"/>
      <c r="V57" s="23"/>
      <c r="W57" s="23"/>
      <c r="X57" s="23"/>
    </row>
    <row r="58" spans="3:24" ht="15" x14ac:dyDescent="0.25">
      <c r="C58" s="23"/>
      <c r="D58" s="23"/>
      <c r="E58" s="20"/>
      <c r="F58" s="23"/>
      <c r="G58" s="25"/>
      <c r="H58" s="25"/>
      <c r="I58" s="19"/>
      <c r="J58" s="23"/>
      <c r="K58" s="23"/>
      <c r="L58" s="23"/>
      <c r="M58" s="23"/>
      <c r="N58" s="25"/>
      <c r="O58" s="25"/>
      <c r="P58" s="25"/>
      <c r="Q58" s="23"/>
      <c r="R58" s="23"/>
      <c r="S58" s="23"/>
      <c r="T58" s="23"/>
      <c r="U58" s="25"/>
      <c r="V58" s="23"/>
      <c r="W58" s="23"/>
      <c r="X58" s="23"/>
    </row>
  </sheetData>
  <conditionalFormatting sqref="D5">
    <cfRule type="duplicateValues" dxfId="155" priority="17"/>
  </conditionalFormatting>
  <conditionalFormatting sqref="I6:I51">
    <cfRule type="containsText" dxfId="154" priority="1" operator="containsText" text="SIN POSTOR">
      <formula>NOT(ISERROR(SEARCH("SIN POSTOR",I6)))</formula>
    </cfRule>
  </conditionalFormatting>
  <conditionalFormatting sqref="K6:K51">
    <cfRule type="cellIs" dxfId="153" priority="5" operator="greaterThan">
      <formula>30</formula>
    </cfRule>
    <cfRule type="cellIs" dxfId="152" priority="6" operator="lessThanOrEqual">
      <formula>30</formula>
    </cfRule>
  </conditionalFormatting>
  <conditionalFormatting sqref="L6:L51">
    <cfRule type="containsText" dxfId="151" priority="4" operator="containsText" text="DESCALIFICADO">
      <formula>NOT(ISERROR(SEARCH("DESCALIFICADO",L6)))</formula>
    </cfRule>
  </conditionalFormatting>
  <conditionalFormatting sqref="M6:M51">
    <cfRule type="cellIs" dxfId="150" priority="9" operator="lessThan">
      <formula>F6</formula>
    </cfRule>
    <cfRule type="cellIs" dxfId="149" priority="10" operator="greaterThanOrEqual">
      <formula>F6</formula>
    </cfRule>
  </conditionalFormatting>
  <conditionalFormatting sqref="N6:N51">
    <cfRule type="cellIs" dxfId="148" priority="7" operator="lessThanOrEqual">
      <formula>G6</formula>
    </cfRule>
    <cfRule type="cellIs" dxfId="147" priority="8" operator="greaterThan">
      <formula>G6</formula>
    </cfRule>
  </conditionalFormatting>
  <conditionalFormatting sqref="O5:W5">
    <cfRule type="duplicateValues" dxfId="146" priority="16"/>
  </conditionalFormatting>
  <conditionalFormatting sqref="Q6:Q51">
    <cfRule type="containsText" dxfId="145" priority="15" operator="containsText" text="DESCALIFICADO">
      <formula>NOT(ISERROR(SEARCH("DESCALIFICADO",Q6)))</formula>
    </cfRule>
  </conditionalFormatting>
  <conditionalFormatting sqref="V6:V51">
    <cfRule type="containsText" dxfId="144" priority="11" operator="containsText" text="DESCALIFICADO">
      <formula>NOT(ISERROR(SEARCH("DESCALIFICADO",V6)))</formula>
    </cfRule>
    <cfRule type="containsText" dxfId="143" priority="12" operator="containsText" text="SIN POSTOR">
      <formula>NOT(ISERROR(SEARCH("SIN POSTOR",V6)))</formula>
    </cfRule>
    <cfRule type="containsText" dxfId="142" priority="13" operator="containsText" text="PERDEDOR">
      <formula>NOT(ISERROR(SEARCH("PERDEDOR",V6)))</formula>
    </cfRule>
    <cfRule type="containsText" dxfId="141" priority="14" operator="containsText" text="GANADOR">
      <formula>NOT(ISERROR(SEARCH("GANADOR",V6)))</formula>
    </cfRule>
  </conditionalFormatting>
  <conditionalFormatting sqref="X6:X51">
    <cfRule type="containsText" dxfId="140" priority="3" operator="containsText" text="EMPATE">
      <formula>NOT(ISERROR(SEARCH("EMPATE",X6)))</formula>
    </cfRule>
  </conditionalFormatting>
  <conditionalFormatting sqref="C32:C51">
    <cfRule type="duplicateValues" dxfId="139" priority="778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76CD-FA9D-4774-8B11-FE5A2C06A8A8}">
  <dimension ref="B2:X46"/>
  <sheetViews>
    <sheetView showGridLines="0" zoomScale="90" zoomScaleNormal="90" workbookViewId="0">
      <selection activeCell="E8" sqref="E8"/>
    </sheetView>
  </sheetViews>
  <sheetFormatPr baseColWidth="10" defaultColWidth="11.42578125" defaultRowHeight="13.5" x14ac:dyDescent="0.25"/>
  <cols>
    <col min="1" max="1" width="11.42578125" style="3"/>
    <col min="2" max="3" width="11.42578125" style="4"/>
    <col min="4" max="4" width="9.5703125" style="4" bestFit="1" customWidth="1"/>
    <col min="5" max="5" width="38.42578125" style="10" customWidth="1"/>
    <col min="6" max="6" width="16.28515625" style="4" bestFit="1" customWidth="1"/>
    <col min="7" max="8" width="11.42578125" style="24"/>
    <col min="9" max="9" width="45" style="9" customWidth="1"/>
    <col min="10" max="10" width="13" style="4" bestFit="1" customWidth="1"/>
    <col min="11" max="12" width="11.42578125" style="4"/>
    <col min="13" max="13" width="16.28515625" style="4" bestFit="1" customWidth="1"/>
    <col min="14" max="14" width="15.140625" style="24" customWidth="1"/>
    <col min="15" max="15" width="17" style="24" bestFit="1" customWidth="1"/>
    <col min="16" max="16" width="18.85546875" style="24" bestFit="1" customWidth="1"/>
    <col min="17" max="17" width="18.140625" style="4" bestFit="1" customWidth="1"/>
    <col min="18" max="18" width="13.7109375" style="4" bestFit="1" customWidth="1"/>
    <col min="19" max="19" width="14.140625" style="4" bestFit="1" customWidth="1"/>
    <col min="20" max="20" width="22" style="4" bestFit="1" customWidth="1"/>
    <col min="21" max="21" width="18.7109375" style="24" customWidth="1"/>
    <col min="22" max="22" width="15.85546875" style="4" bestFit="1" customWidth="1"/>
    <col min="23" max="23" width="22" style="4" bestFit="1" customWidth="1"/>
    <col min="24" max="24" width="25.85546875" style="4" bestFit="1" customWidth="1"/>
    <col min="25" max="16384" width="11.42578125" style="3"/>
  </cols>
  <sheetData>
    <row r="2" spans="3:24" x14ac:dyDescent="0.25">
      <c r="C2" s="1" t="s">
        <v>203</v>
      </c>
    </row>
    <row r="3" spans="3:24" x14ac:dyDescent="0.25">
      <c r="C3" s="1" t="s">
        <v>27</v>
      </c>
    </row>
    <row r="5" spans="3:24" ht="40.5" x14ac:dyDescent="0.25">
      <c r="C5" s="11" t="s">
        <v>21</v>
      </c>
      <c r="D5" s="11" t="s">
        <v>201</v>
      </c>
      <c r="E5" s="11" t="s">
        <v>22</v>
      </c>
      <c r="F5" s="11" t="s">
        <v>202</v>
      </c>
      <c r="G5" s="11" t="s">
        <v>192</v>
      </c>
      <c r="H5" s="11" t="s">
        <v>193</v>
      </c>
      <c r="I5" s="16" t="s">
        <v>0</v>
      </c>
      <c r="J5" s="16" t="s">
        <v>26</v>
      </c>
      <c r="K5" s="16" t="s">
        <v>196</v>
      </c>
      <c r="L5" s="16" t="s">
        <v>197</v>
      </c>
      <c r="M5" s="16" t="s">
        <v>204</v>
      </c>
      <c r="N5" s="16" t="s">
        <v>194</v>
      </c>
      <c r="O5" s="17" t="s">
        <v>210</v>
      </c>
      <c r="P5" s="17" t="s">
        <v>205</v>
      </c>
      <c r="Q5" s="17" t="s">
        <v>206</v>
      </c>
      <c r="R5" s="17" t="s">
        <v>207</v>
      </c>
      <c r="S5" s="17" t="s">
        <v>208</v>
      </c>
      <c r="T5" s="17" t="s">
        <v>209</v>
      </c>
      <c r="U5" s="17" t="s">
        <v>23</v>
      </c>
      <c r="V5" s="17" t="s">
        <v>200</v>
      </c>
      <c r="W5" s="17" t="s">
        <v>211</v>
      </c>
      <c r="X5" s="16" t="s">
        <v>195</v>
      </c>
    </row>
    <row r="6" spans="3:24" x14ac:dyDescent="0.25">
      <c r="C6" s="12">
        <v>61</v>
      </c>
      <c r="D6" s="12" t="s">
        <v>45</v>
      </c>
      <c r="E6" s="13" t="s">
        <v>46</v>
      </c>
      <c r="F6" s="12">
        <v>83</v>
      </c>
      <c r="G6" s="15">
        <v>70</v>
      </c>
      <c r="H6" s="15">
        <v>5810</v>
      </c>
      <c r="I6" s="18" t="s">
        <v>17</v>
      </c>
      <c r="J6" s="12">
        <v>20298841615</v>
      </c>
      <c r="K6" s="14">
        <v>30</v>
      </c>
      <c r="L6" s="12">
        <v>100</v>
      </c>
      <c r="M6" s="12">
        <v>83</v>
      </c>
      <c r="N6" s="15">
        <v>56</v>
      </c>
      <c r="O6" s="15">
        <f>+IF(M6&lt;=F6,M6*N6,F6*N6)</f>
        <v>4648</v>
      </c>
      <c r="P6" s="15">
        <v>56</v>
      </c>
      <c r="Q6" s="21">
        <f>+IF(N6&lt;=G6,(200-(N6/P6)*100),"DESCALIFICADO")</f>
        <v>100</v>
      </c>
      <c r="R6" s="21">
        <f>0.7*L6+0.3*Q6</f>
        <v>100</v>
      </c>
      <c r="S6" s="21">
        <v>100</v>
      </c>
      <c r="T6" s="12">
        <f>+IF(AND(R6=S6,M6&lt;=F6),M6,0)</f>
        <v>83</v>
      </c>
      <c r="U6" s="15">
        <f>+T6*N6</f>
        <v>4648</v>
      </c>
      <c r="V6" s="12" t="str">
        <f>+IF(T6=0, "PERDEDOR","GANADOR")</f>
        <v>GANADOR</v>
      </c>
      <c r="W6" s="12">
        <f>+IF(T6=0,0,F6-T6)</f>
        <v>0</v>
      </c>
      <c r="X6" s="12"/>
    </row>
    <row r="7" spans="3:24" ht="27" x14ac:dyDescent="0.25">
      <c r="C7" s="12">
        <v>68</v>
      </c>
      <c r="D7" s="12" t="s">
        <v>162</v>
      </c>
      <c r="E7" s="13" t="s">
        <v>163</v>
      </c>
      <c r="F7" s="12">
        <v>27</v>
      </c>
      <c r="G7" s="15">
        <v>108</v>
      </c>
      <c r="H7" s="15">
        <v>2916</v>
      </c>
      <c r="I7" s="18" t="s">
        <v>20</v>
      </c>
      <c r="J7" s="12">
        <v>20536618075</v>
      </c>
      <c r="K7" s="14">
        <v>30</v>
      </c>
      <c r="L7" s="12">
        <v>100</v>
      </c>
      <c r="M7" s="12">
        <v>27</v>
      </c>
      <c r="N7" s="15">
        <v>108</v>
      </c>
      <c r="O7" s="15">
        <f t="shared" ref="O7:O39" si="0">+IF(M7&lt;=F7,M7*N7,F7*N7)</f>
        <v>2916</v>
      </c>
      <c r="P7" s="15">
        <v>108</v>
      </c>
      <c r="Q7" s="21">
        <f t="shared" ref="Q7:Q39" si="1">+IF(N7&lt;=G7,(200-(N7/P7)*100),"DESCALIFICADO")</f>
        <v>100</v>
      </c>
      <c r="R7" s="21">
        <f t="shared" ref="R7:R39" si="2">0.7*L7+0.3*Q7</f>
        <v>100</v>
      </c>
      <c r="S7" s="21">
        <v>100</v>
      </c>
      <c r="T7" s="12">
        <f t="shared" ref="T7:T39" si="3">+IF(AND(R7=S7,M7&lt;=F7),M7,0)</f>
        <v>27</v>
      </c>
      <c r="U7" s="15">
        <f t="shared" ref="U7:U39" si="4">+T7*N7</f>
        <v>2916</v>
      </c>
      <c r="V7" s="12" t="str">
        <f t="shared" ref="V7:V39" si="5">+IF(T7=0, "PERDEDOR","GANADOR")</f>
        <v>GANADOR</v>
      </c>
      <c r="W7" s="12">
        <f t="shared" ref="W7:W39" si="6">+IF(T7=0,0,F7-T7)</f>
        <v>0</v>
      </c>
      <c r="X7" s="12"/>
    </row>
    <row r="8" spans="3:24" ht="27" x14ac:dyDescent="0.25">
      <c r="C8" s="12">
        <v>165</v>
      </c>
      <c r="D8" s="12" t="s">
        <v>61</v>
      </c>
      <c r="E8" s="13" t="s">
        <v>62</v>
      </c>
      <c r="F8" s="12">
        <v>1</v>
      </c>
      <c r="G8" s="15">
        <v>169</v>
      </c>
      <c r="H8" s="15">
        <f t="shared" ref="H8" si="7">+F8*G8</f>
        <v>169</v>
      </c>
      <c r="I8" s="18" t="s">
        <v>17</v>
      </c>
      <c r="J8" s="12">
        <v>20298841615</v>
      </c>
      <c r="K8" s="14">
        <v>30</v>
      </c>
      <c r="L8" s="12">
        <v>100</v>
      </c>
      <c r="M8" s="12">
        <v>1</v>
      </c>
      <c r="N8" s="15">
        <v>102</v>
      </c>
      <c r="O8" s="15">
        <f t="shared" si="0"/>
        <v>102</v>
      </c>
      <c r="P8" s="15">
        <v>102</v>
      </c>
      <c r="Q8" s="21">
        <f t="shared" si="1"/>
        <v>100</v>
      </c>
      <c r="R8" s="21">
        <f t="shared" si="2"/>
        <v>100</v>
      </c>
      <c r="S8" s="21">
        <v>100</v>
      </c>
      <c r="T8" s="12">
        <f t="shared" si="3"/>
        <v>1</v>
      </c>
      <c r="U8" s="15">
        <f t="shared" si="4"/>
        <v>102</v>
      </c>
      <c r="V8" s="12" t="str">
        <f t="shared" si="5"/>
        <v>GANADOR</v>
      </c>
      <c r="W8" s="12">
        <f t="shared" si="6"/>
        <v>0</v>
      </c>
      <c r="X8" s="12"/>
    </row>
    <row r="9" spans="3:24" x14ac:dyDescent="0.25">
      <c r="C9" s="12">
        <v>369</v>
      </c>
      <c r="D9" s="12" t="s">
        <v>125</v>
      </c>
      <c r="E9" s="13" t="s">
        <v>126</v>
      </c>
      <c r="F9" s="12">
        <v>3</v>
      </c>
      <c r="G9" s="15">
        <v>45.9</v>
      </c>
      <c r="H9" s="15">
        <v>137.69999999999999</v>
      </c>
      <c r="I9" s="18" t="s">
        <v>17</v>
      </c>
      <c r="J9" s="12">
        <v>20298841615</v>
      </c>
      <c r="K9" s="14">
        <v>30</v>
      </c>
      <c r="L9" s="12">
        <v>100</v>
      </c>
      <c r="M9" s="12">
        <v>3</v>
      </c>
      <c r="N9" s="15">
        <v>44</v>
      </c>
      <c r="O9" s="15">
        <f t="shared" si="0"/>
        <v>132</v>
      </c>
      <c r="P9" s="15">
        <v>44</v>
      </c>
      <c r="Q9" s="21">
        <f t="shared" si="1"/>
        <v>100</v>
      </c>
      <c r="R9" s="21">
        <f t="shared" si="2"/>
        <v>100</v>
      </c>
      <c r="S9" s="21">
        <v>100</v>
      </c>
      <c r="T9" s="12">
        <f t="shared" si="3"/>
        <v>3</v>
      </c>
      <c r="U9" s="15">
        <f t="shared" si="4"/>
        <v>132</v>
      </c>
      <c r="V9" s="12" t="str">
        <f t="shared" si="5"/>
        <v>GANADOR</v>
      </c>
      <c r="W9" s="12">
        <f t="shared" si="6"/>
        <v>0</v>
      </c>
      <c r="X9" s="12"/>
    </row>
    <row r="10" spans="3:24" ht="27" x14ac:dyDescent="0.25">
      <c r="C10" s="12">
        <v>467</v>
      </c>
      <c r="D10" s="12" t="s">
        <v>73</v>
      </c>
      <c r="E10" s="13" t="s">
        <v>74</v>
      </c>
      <c r="F10" s="12">
        <v>19</v>
      </c>
      <c r="G10" s="15">
        <v>79</v>
      </c>
      <c r="H10" s="15">
        <f t="shared" ref="H10:H11" si="8">+F10*G10</f>
        <v>1501</v>
      </c>
      <c r="I10" s="18" t="s">
        <v>17</v>
      </c>
      <c r="J10" s="12">
        <v>20298841615</v>
      </c>
      <c r="K10" s="14">
        <v>30</v>
      </c>
      <c r="L10" s="12">
        <v>100</v>
      </c>
      <c r="M10" s="12">
        <v>19</v>
      </c>
      <c r="N10" s="15">
        <v>67</v>
      </c>
      <c r="O10" s="15">
        <f t="shared" si="0"/>
        <v>1273</v>
      </c>
      <c r="P10" s="15">
        <v>67</v>
      </c>
      <c r="Q10" s="21">
        <f t="shared" si="1"/>
        <v>100</v>
      </c>
      <c r="R10" s="21">
        <f t="shared" si="2"/>
        <v>100</v>
      </c>
      <c r="S10" s="21">
        <v>100</v>
      </c>
      <c r="T10" s="12">
        <f t="shared" si="3"/>
        <v>19</v>
      </c>
      <c r="U10" s="15">
        <f t="shared" si="4"/>
        <v>1273</v>
      </c>
      <c r="V10" s="12" t="str">
        <f t="shared" si="5"/>
        <v>GANADOR</v>
      </c>
      <c r="W10" s="12">
        <f t="shared" si="6"/>
        <v>0</v>
      </c>
      <c r="X10" s="12"/>
    </row>
    <row r="11" spans="3:24" ht="27" x14ac:dyDescent="0.25">
      <c r="C11" s="12">
        <v>502</v>
      </c>
      <c r="D11" s="12" t="s">
        <v>79</v>
      </c>
      <c r="E11" s="13" t="s">
        <v>80</v>
      </c>
      <c r="F11" s="12">
        <v>1</v>
      </c>
      <c r="G11" s="15">
        <v>72</v>
      </c>
      <c r="H11" s="15">
        <f t="shared" si="8"/>
        <v>72</v>
      </c>
      <c r="I11" s="18" t="s">
        <v>17</v>
      </c>
      <c r="J11" s="12">
        <v>20298841615</v>
      </c>
      <c r="K11" s="14">
        <v>30</v>
      </c>
      <c r="L11" s="12">
        <v>100</v>
      </c>
      <c r="M11" s="12">
        <v>1</v>
      </c>
      <c r="N11" s="15">
        <v>64</v>
      </c>
      <c r="O11" s="15">
        <f t="shared" si="0"/>
        <v>64</v>
      </c>
      <c r="P11" s="15">
        <v>64</v>
      </c>
      <c r="Q11" s="21">
        <f t="shared" si="1"/>
        <v>100</v>
      </c>
      <c r="R11" s="21">
        <f t="shared" si="2"/>
        <v>100</v>
      </c>
      <c r="S11" s="21">
        <v>100</v>
      </c>
      <c r="T11" s="12">
        <f t="shared" si="3"/>
        <v>1</v>
      </c>
      <c r="U11" s="15">
        <f t="shared" si="4"/>
        <v>64</v>
      </c>
      <c r="V11" s="12" t="str">
        <f t="shared" si="5"/>
        <v>GANADOR</v>
      </c>
      <c r="W11" s="12">
        <f t="shared" si="6"/>
        <v>0</v>
      </c>
      <c r="X11" s="12"/>
    </row>
    <row r="12" spans="3:24" ht="40.5" x14ac:dyDescent="0.25">
      <c r="C12" s="12">
        <v>511</v>
      </c>
      <c r="D12" s="12" t="s">
        <v>156</v>
      </c>
      <c r="E12" s="13" t="s">
        <v>157</v>
      </c>
      <c r="F12" s="12">
        <v>154</v>
      </c>
      <c r="G12" s="15">
        <v>9.9</v>
      </c>
      <c r="H12" s="15">
        <v>1524.6000000000001</v>
      </c>
      <c r="I12" s="18" t="s">
        <v>19</v>
      </c>
      <c r="J12" s="12">
        <v>20562919202</v>
      </c>
      <c r="K12" s="14">
        <v>30</v>
      </c>
      <c r="L12" s="12">
        <v>100</v>
      </c>
      <c r="M12" s="12">
        <v>154</v>
      </c>
      <c r="N12" s="15">
        <v>9.9</v>
      </c>
      <c r="O12" s="15">
        <f t="shared" si="0"/>
        <v>1524.6000000000001</v>
      </c>
      <c r="P12" s="15">
        <v>9.9</v>
      </c>
      <c r="Q12" s="21">
        <f t="shared" si="1"/>
        <v>100</v>
      </c>
      <c r="R12" s="21">
        <f t="shared" si="2"/>
        <v>100</v>
      </c>
      <c r="S12" s="21">
        <v>100</v>
      </c>
      <c r="T12" s="12">
        <f t="shared" si="3"/>
        <v>154</v>
      </c>
      <c r="U12" s="15">
        <f t="shared" si="4"/>
        <v>1524.6000000000001</v>
      </c>
      <c r="V12" s="12" t="str">
        <f t="shared" si="5"/>
        <v>GANADOR</v>
      </c>
      <c r="W12" s="12">
        <f t="shared" si="6"/>
        <v>0</v>
      </c>
      <c r="X12" s="12"/>
    </row>
    <row r="13" spans="3:24" x14ac:dyDescent="0.25">
      <c r="C13" s="12">
        <v>535</v>
      </c>
      <c r="D13" s="12" t="s">
        <v>158</v>
      </c>
      <c r="E13" s="13" t="s">
        <v>159</v>
      </c>
      <c r="F13" s="12">
        <v>2</v>
      </c>
      <c r="G13" s="15">
        <v>44.1</v>
      </c>
      <c r="H13" s="15">
        <v>88.2</v>
      </c>
      <c r="I13" s="18" t="s">
        <v>19</v>
      </c>
      <c r="J13" s="12">
        <v>20562919202</v>
      </c>
      <c r="K13" s="14">
        <v>30</v>
      </c>
      <c r="L13" s="12">
        <v>100</v>
      </c>
      <c r="M13" s="12">
        <v>2</v>
      </c>
      <c r="N13" s="15">
        <v>44.1</v>
      </c>
      <c r="O13" s="15">
        <f t="shared" si="0"/>
        <v>88.2</v>
      </c>
      <c r="P13" s="15">
        <v>44.1</v>
      </c>
      <c r="Q13" s="21">
        <f t="shared" si="1"/>
        <v>100</v>
      </c>
      <c r="R13" s="21">
        <f t="shared" si="2"/>
        <v>100</v>
      </c>
      <c r="S13" s="21">
        <v>100</v>
      </c>
      <c r="T13" s="12">
        <f t="shared" si="3"/>
        <v>2</v>
      </c>
      <c r="U13" s="15">
        <f t="shared" si="4"/>
        <v>88.2</v>
      </c>
      <c r="V13" s="12" t="str">
        <f t="shared" si="5"/>
        <v>GANADOR</v>
      </c>
      <c r="W13" s="12">
        <f t="shared" si="6"/>
        <v>0</v>
      </c>
      <c r="X13" s="12"/>
    </row>
    <row r="14" spans="3:24" ht="27" x14ac:dyDescent="0.25">
      <c r="C14" s="12">
        <v>700</v>
      </c>
      <c r="D14" s="12" t="s">
        <v>87</v>
      </c>
      <c r="E14" s="13" t="s">
        <v>88</v>
      </c>
      <c r="F14" s="12">
        <v>2</v>
      </c>
      <c r="G14" s="15">
        <v>60</v>
      </c>
      <c r="H14" s="15">
        <v>120</v>
      </c>
      <c r="I14" s="18" t="s">
        <v>17</v>
      </c>
      <c r="J14" s="12">
        <v>20298841615</v>
      </c>
      <c r="K14" s="14">
        <v>30</v>
      </c>
      <c r="L14" s="12">
        <v>100</v>
      </c>
      <c r="M14" s="12">
        <v>2</v>
      </c>
      <c r="N14" s="15">
        <v>56</v>
      </c>
      <c r="O14" s="15">
        <f t="shared" si="0"/>
        <v>112</v>
      </c>
      <c r="P14" s="15">
        <v>56</v>
      </c>
      <c r="Q14" s="21">
        <f t="shared" si="1"/>
        <v>100</v>
      </c>
      <c r="R14" s="21">
        <f t="shared" si="2"/>
        <v>100</v>
      </c>
      <c r="S14" s="21">
        <v>100</v>
      </c>
      <c r="T14" s="12">
        <f t="shared" si="3"/>
        <v>2</v>
      </c>
      <c r="U14" s="15">
        <f t="shared" si="4"/>
        <v>112</v>
      </c>
      <c r="V14" s="12" t="str">
        <f t="shared" si="5"/>
        <v>GANADOR</v>
      </c>
      <c r="W14" s="12">
        <f t="shared" si="6"/>
        <v>0</v>
      </c>
      <c r="X14" s="12"/>
    </row>
    <row r="15" spans="3:24" x14ac:dyDescent="0.25">
      <c r="C15" s="12">
        <v>761</v>
      </c>
      <c r="D15" s="12" t="s">
        <v>146</v>
      </c>
      <c r="E15" s="13" t="s">
        <v>147</v>
      </c>
      <c r="F15" s="12">
        <v>124</v>
      </c>
      <c r="G15" s="15">
        <v>99</v>
      </c>
      <c r="H15" s="15">
        <v>12276</v>
      </c>
      <c r="I15" s="18" t="s">
        <v>190</v>
      </c>
      <c r="J15" s="12">
        <v>20607369926</v>
      </c>
      <c r="K15" s="14">
        <v>30</v>
      </c>
      <c r="L15" s="12">
        <v>100</v>
      </c>
      <c r="M15" s="12">
        <v>124</v>
      </c>
      <c r="N15" s="15">
        <v>95</v>
      </c>
      <c r="O15" s="15">
        <f t="shared" si="0"/>
        <v>11780</v>
      </c>
      <c r="P15" s="15">
        <v>95</v>
      </c>
      <c r="Q15" s="21">
        <f t="shared" si="1"/>
        <v>100</v>
      </c>
      <c r="R15" s="21">
        <f t="shared" si="2"/>
        <v>100</v>
      </c>
      <c r="S15" s="21">
        <v>100</v>
      </c>
      <c r="T15" s="12">
        <f t="shared" si="3"/>
        <v>124</v>
      </c>
      <c r="U15" s="15">
        <f t="shared" si="4"/>
        <v>11780</v>
      </c>
      <c r="V15" s="12" t="str">
        <f t="shared" si="5"/>
        <v>GANADOR</v>
      </c>
      <c r="W15" s="12">
        <f t="shared" si="6"/>
        <v>0</v>
      </c>
      <c r="X15" s="12"/>
    </row>
    <row r="16" spans="3:24" x14ac:dyDescent="0.25">
      <c r="C16" s="12">
        <v>805</v>
      </c>
      <c r="D16" s="12" t="s">
        <v>91</v>
      </c>
      <c r="E16" s="13" t="s">
        <v>92</v>
      </c>
      <c r="F16" s="12">
        <v>11</v>
      </c>
      <c r="G16" s="15">
        <v>126</v>
      </c>
      <c r="H16" s="15">
        <f>+F16*G16</f>
        <v>1386</v>
      </c>
      <c r="I16" s="18" t="s">
        <v>17</v>
      </c>
      <c r="J16" s="12">
        <v>20298841615</v>
      </c>
      <c r="K16" s="14">
        <v>30</v>
      </c>
      <c r="L16" s="12">
        <v>100</v>
      </c>
      <c r="M16" s="12">
        <v>6</v>
      </c>
      <c r="N16" s="15">
        <v>125</v>
      </c>
      <c r="O16" s="15">
        <f t="shared" si="0"/>
        <v>750</v>
      </c>
      <c r="P16" s="15">
        <v>125</v>
      </c>
      <c r="Q16" s="21">
        <f t="shared" si="1"/>
        <v>100</v>
      </c>
      <c r="R16" s="21">
        <f t="shared" si="2"/>
        <v>100</v>
      </c>
      <c r="S16" s="21">
        <v>100</v>
      </c>
      <c r="T16" s="12">
        <f t="shared" si="3"/>
        <v>6</v>
      </c>
      <c r="U16" s="15">
        <f t="shared" si="4"/>
        <v>750</v>
      </c>
      <c r="V16" s="12" t="str">
        <f t="shared" si="5"/>
        <v>GANADOR</v>
      </c>
      <c r="W16" s="12">
        <f t="shared" si="6"/>
        <v>5</v>
      </c>
      <c r="X16" s="12"/>
    </row>
    <row r="17" spans="3:24" ht="27" x14ac:dyDescent="0.25">
      <c r="C17" s="12">
        <v>817</v>
      </c>
      <c r="D17" s="12" t="s">
        <v>176</v>
      </c>
      <c r="E17" s="13" t="s">
        <v>177</v>
      </c>
      <c r="F17" s="12">
        <v>40</v>
      </c>
      <c r="G17" s="15">
        <v>38</v>
      </c>
      <c r="H17" s="15">
        <v>1520</v>
      </c>
      <c r="I17" s="18" t="s">
        <v>29</v>
      </c>
      <c r="J17" s="12">
        <v>20109705129</v>
      </c>
      <c r="K17" s="14">
        <v>25</v>
      </c>
      <c r="L17" s="12">
        <v>100</v>
      </c>
      <c r="M17" s="12">
        <v>40</v>
      </c>
      <c r="N17" s="15">
        <v>38</v>
      </c>
      <c r="O17" s="15">
        <f t="shared" si="0"/>
        <v>1520</v>
      </c>
      <c r="P17" s="15">
        <v>38</v>
      </c>
      <c r="Q17" s="21">
        <f t="shared" si="1"/>
        <v>100</v>
      </c>
      <c r="R17" s="21">
        <f t="shared" si="2"/>
        <v>100</v>
      </c>
      <c r="S17" s="21">
        <v>100</v>
      </c>
      <c r="T17" s="12">
        <f t="shared" si="3"/>
        <v>40</v>
      </c>
      <c r="U17" s="15">
        <f t="shared" si="4"/>
        <v>1520</v>
      </c>
      <c r="V17" s="12" t="str">
        <f t="shared" si="5"/>
        <v>GANADOR</v>
      </c>
      <c r="W17" s="12">
        <f t="shared" si="6"/>
        <v>0</v>
      </c>
      <c r="X17" s="12"/>
    </row>
    <row r="18" spans="3:24" x14ac:dyDescent="0.25">
      <c r="C18" s="12">
        <v>828</v>
      </c>
      <c r="D18" s="12" t="s">
        <v>160</v>
      </c>
      <c r="E18" s="13" t="s">
        <v>161</v>
      </c>
      <c r="F18" s="12">
        <v>10</v>
      </c>
      <c r="G18" s="15">
        <v>31.5</v>
      </c>
      <c r="H18" s="15">
        <v>315</v>
      </c>
      <c r="I18" s="18" t="s">
        <v>19</v>
      </c>
      <c r="J18" s="12">
        <v>20562919202</v>
      </c>
      <c r="K18" s="14">
        <v>30</v>
      </c>
      <c r="L18" s="12">
        <v>100</v>
      </c>
      <c r="M18" s="12">
        <v>10</v>
      </c>
      <c r="N18" s="15">
        <v>31.5</v>
      </c>
      <c r="O18" s="15">
        <f t="shared" si="0"/>
        <v>315</v>
      </c>
      <c r="P18" s="15">
        <v>31.5</v>
      </c>
      <c r="Q18" s="21">
        <f t="shared" si="1"/>
        <v>100</v>
      </c>
      <c r="R18" s="21">
        <f t="shared" si="2"/>
        <v>100</v>
      </c>
      <c r="S18" s="21">
        <v>100</v>
      </c>
      <c r="T18" s="12">
        <f t="shared" si="3"/>
        <v>10</v>
      </c>
      <c r="U18" s="15">
        <f t="shared" si="4"/>
        <v>315</v>
      </c>
      <c r="V18" s="12" t="str">
        <f t="shared" si="5"/>
        <v>GANADOR</v>
      </c>
      <c r="W18" s="12">
        <f t="shared" si="6"/>
        <v>0</v>
      </c>
      <c r="X18" s="12"/>
    </row>
    <row r="19" spans="3:24" ht="27" x14ac:dyDescent="0.25">
      <c r="C19" s="12">
        <v>1079</v>
      </c>
      <c r="D19" s="12" t="s">
        <v>133</v>
      </c>
      <c r="E19" s="13" t="s">
        <v>134</v>
      </c>
      <c r="F19" s="12">
        <v>16</v>
      </c>
      <c r="G19" s="15">
        <v>100</v>
      </c>
      <c r="H19" s="15">
        <f>+F19*G19</f>
        <v>1600</v>
      </c>
      <c r="I19" s="18" t="s">
        <v>17</v>
      </c>
      <c r="J19" s="12">
        <v>20298841615</v>
      </c>
      <c r="K19" s="14">
        <v>30</v>
      </c>
      <c r="L19" s="12">
        <v>100</v>
      </c>
      <c r="M19" s="12">
        <v>16</v>
      </c>
      <c r="N19" s="15">
        <v>96</v>
      </c>
      <c r="O19" s="15">
        <f t="shared" si="0"/>
        <v>1536</v>
      </c>
      <c r="P19" s="15">
        <v>96</v>
      </c>
      <c r="Q19" s="21">
        <f t="shared" si="1"/>
        <v>100</v>
      </c>
      <c r="R19" s="21">
        <f t="shared" si="2"/>
        <v>100</v>
      </c>
      <c r="S19" s="21">
        <v>100</v>
      </c>
      <c r="T19" s="12">
        <f t="shared" si="3"/>
        <v>16</v>
      </c>
      <c r="U19" s="15">
        <f t="shared" si="4"/>
        <v>1536</v>
      </c>
      <c r="V19" s="12" t="str">
        <f t="shared" si="5"/>
        <v>GANADOR</v>
      </c>
      <c r="W19" s="12">
        <f t="shared" si="6"/>
        <v>0</v>
      </c>
      <c r="X19" s="12"/>
    </row>
    <row r="20" spans="3:24" ht="27" x14ac:dyDescent="0.25">
      <c r="C20" s="12">
        <v>1082</v>
      </c>
      <c r="D20" s="12" t="s">
        <v>135</v>
      </c>
      <c r="E20" s="13" t="s">
        <v>136</v>
      </c>
      <c r="F20" s="12">
        <v>103</v>
      </c>
      <c r="G20" s="15">
        <v>130</v>
      </c>
      <c r="H20" s="15">
        <f>+F20*G20</f>
        <v>13390</v>
      </c>
      <c r="I20" s="18" t="s">
        <v>17</v>
      </c>
      <c r="J20" s="12">
        <v>20298841615</v>
      </c>
      <c r="K20" s="14">
        <v>30</v>
      </c>
      <c r="L20" s="12">
        <v>100</v>
      </c>
      <c r="M20" s="12">
        <v>103</v>
      </c>
      <c r="N20" s="15">
        <v>76</v>
      </c>
      <c r="O20" s="15">
        <f t="shared" si="0"/>
        <v>7828</v>
      </c>
      <c r="P20" s="15">
        <v>76</v>
      </c>
      <c r="Q20" s="21">
        <f t="shared" si="1"/>
        <v>100</v>
      </c>
      <c r="R20" s="21">
        <f t="shared" si="2"/>
        <v>100</v>
      </c>
      <c r="S20" s="21">
        <v>100</v>
      </c>
      <c r="T20" s="12">
        <f t="shared" si="3"/>
        <v>103</v>
      </c>
      <c r="U20" s="15">
        <f t="shared" si="4"/>
        <v>7828</v>
      </c>
      <c r="V20" s="12" t="str">
        <f t="shared" si="5"/>
        <v>GANADOR</v>
      </c>
      <c r="W20" s="12">
        <f t="shared" si="6"/>
        <v>0</v>
      </c>
      <c r="X20" s="12"/>
    </row>
    <row r="21" spans="3:24" x14ac:dyDescent="0.25">
      <c r="C21" s="12">
        <v>1172</v>
      </c>
      <c r="D21" s="12" t="s">
        <v>166</v>
      </c>
      <c r="E21" s="13" t="s">
        <v>167</v>
      </c>
      <c r="F21" s="12">
        <v>5</v>
      </c>
      <c r="G21" s="15">
        <v>59</v>
      </c>
      <c r="H21" s="15">
        <v>295</v>
      </c>
      <c r="I21" s="18" t="s">
        <v>20</v>
      </c>
      <c r="J21" s="12">
        <v>20536618075</v>
      </c>
      <c r="K21" s="14">
        <v>30</v>
      </c>
      <c r="L21" s="12">
        <v>100</v>
      </c>
      <c r="M21" s="12">
        <v>5</v>
      </c>
      <c r="N21" s="15">
        <v>59</v>
      </c>
      <c r="O21" s="15">
        <f t="shared" si="0"/>
        <v>295</v>
      </c>
      <c r="P21" s="15">
        <v>59</v>
      </c>
      <c r="Q21" s="21">
        <f t="shared" si="1"/>
        <v>100</v>
      </c>
      <c r="R21" s="21">
        <f t="shared" si="2"/>
        <v>100</v>
      </c>
      <c r="S21" s="21">
        <v>100</v>
      </c>
      <c r="T21" s="12">
        <f t="shared" si="3"/>
        <v>5</v>
      </c>
      <c r="U21" s="15">
        <f t="shared" si="4"/>
        <v>295</v>
      </c>
      <c r="V21" s="12" t="str">
        <f t="shared" si="5"/>
        <v>GANADOR</v>
      </c>
      <c r="W21" s="12">
        <f t="shared" si="6"/>
        <v>0</v>
      </c>
      <c r="X21" s="12"/>
    </row>
    <row r="22" spans="3:24" x14ac:dyDescent="0.25">
      <c r="C22" s="12">
        <v>1215</v>
      </c>
      <c r="D22" s="12" t="s">
        <v>137</v>
      </c>
      <c r="E22" s="13" t="s">
        <v>138</v>
      </c>
      <c r="F22" s="12">
        <v>2</v>
      </c>
      <c r="G22" s="15">
        <v>90</v>
      </c>
      <c r="H22" s="15">
        <f>+F22*G22</f>
        <v>180</v>
      </c>
      <c r="I22" s="18" t="s">
        <v>19</v>
      </c>
      <c r="J22" s="12">
        <v>20562919202</v>
      </c>
      <c r="K22" s="14">
        <v>30</v>
      </c>
      <c r="L22" s="12">
        <v>100</v>
      </c>
      <c r="M22" s="12">
        <v>2</v>
      </c>
      <c r="N22" s="15">
        <v>90</v>
      </c>
      <c r="O22" s="15">
        <f t="shared" si="0"/>
        <v>180</v>
      </c>
      <c r="P22" s="15">
        <v>90</v>
      </c>
      <c r="Q22" s="21">
        <f t="shared" si="1"/>
        <v>100</v>
      </c>
      <c r="R22" s="21">
        <f t="shared" si="2"/>
        <v>100</v>
      </c>
      <c r="S22" s="21">
        <v>100</v>
      </c>
      <c r="T22" s="12">
        <f t="shared" si="3"/>
        <v>2</v>
      </c>
      <c r="U22" s="15">
        <f t="shared" si="4"/>
        <v>180</v>
      </c>
      <c r="V22" s="12" t="str">
        <f t="shared" si="5"/>
        <v>GANADOR</v>
      </c>
      <c r="W22" s="12">
        <f t="shared" si="6"/>
        <v>0</v>
      </c>
      <c r="X22" s="12"/>
    </row>
    <row r="23" spans="3:24" x14ac:dyDescent="0.25">
      <c r="C23" s="12">
        <v>1305</v>
      </c>
      <c r="D23" s="12" t="s">
        <v>178</v>
      </c>
      <c r="E23" s="13" t="s">
        <v>179</v>
      </c>
      <c r="F23" s="12">
        <v>40</v>
      </c>
      <c r="G23" s="15">
        <v>62</v>
      </c>
      <c r="H23" s="15">
        <v>2480</v>
      </c>
      <c r="I23" s="18" t="s">
        <v>29</v>
      </c>
      <c r="J23" s="12">
        <v>20109705129</v>
      </c>
      <c r="K23" s="14">
        <v>25</v>
      </c>
      <c r="L23" s="12">
        <v>100</v>
      </c>
      <c r="M23" s="12">
        <v>40</v>
      </c>
      <c r="N23" s="15">
        <v>62</v>
      </c>
      <c r="O23" s="15">
        <f t="shared" si="0"/>
        <v>2480</v>
      </c>
      <c r="P23" s="15">
        <v>62</v>
      </c>
      <c r="Q23" s="21">
        <f t="shared" si="1"/>
        <v>100</v>
      </c>
      <c r="R23" s="21">
        <f t="shared" si="2"/>
        <v>100</v>
      </c>
      <c r="S23" s="21">
        <v>100</v>
      </c>
      <c r="T23" s="12">
        <f t="shared" si="3"/>
        <v>40</v>
      </c>
      <c r="U23" s="15">
        <f t="shared" si="4"/>
        <v>2480</v>
      </c>
      <c r="V23" s="12" t="str">
        <f t="shared" si="5"/>
        <v>GANADOR</v>
      </c>
      <c r="W23" s="12">
        <f t="shared" si="6"/>
        <v>0</v>
      </c>
      <c r="X23" s="12"/>
    </row>
    <row r="24" spans="3:24" ht="27" x14ac:dyDescent="0.25">
      <c r="C24" s="12">
        <v>1347</v>
      </c>
      <c r="D24" s="12" t="s">
        <v>180</v>
      </c>
      <c r="E24" s="13" t="s">
        <v>181</v>
      </c>
      <c r="F24" s="12">
        <v>42</v>
      </c>
      <c r="G24" s="15">
        <v>62</v>
      </c>
      <c r="H24" s="15">
        <v>2604</v>
      </c>
      <c r="I24" s="18" t="s">
        <v>29</v>
      </c>
      <c r="J24" s="12">
        <v>20109705129</v>
      </c>
      <c r="K24" s="14">
        <v>25</v>
      </c>
      <c r="L24" s="12">
        <v>100</v>
      </c>
      <c r="M24" s="12">
        <v>42</v>
      </c>
      <c r="N24" s="15">
        <v>62</v>
      </c>
      <c r="O24" s="15">
        <f t="shared" si="0"/>
        <v>2604</v>
      </c>
      <c r="P24" s="15">
        <v>62</v>
      </c>
      <c r="Q24" s="21">
        <f t="shared" si="1"/>
        <v>100</v>
      </c>
      <c r="R24" s="21">
        <f t="shared" si="2"/>
        <v>100</v>
      </c>
      <c r="S24" s="21">
        <v>100</v>
      </c>
      <c r="T24" s="12">
        <f t="shared" si="3"/>
        <v>42</v>
      </c>
      <c r="U24" s="15">
        <f t="shared" si="4"/>
        <v>2604</v>
      </c>
      <c r="V24" s="12" t="str">
        <f t="shared" si="5"/>
        <v>GANADOR</v>
      </c>
      <c r="W24" s="12">
        <f t="shared" si="6"/>
        <v>0</v>
      </c>
      <c r="X24" s="12"/>
    </row>
    <row r="25" spans="3:24" ht="27" x14ac:dyDescent="0.25">
      <c r="C25" s="12">
        <v>1479</v>
      </c>
      <c r="D25" s="12" t="s">
        <v>139</v>
      </c>
      <c r="E25" s="13" t="s">
        <v>140</v>
      </c>
      <c r="F25" s="12">
        <v>48</v>
      </c>
      <c r="G25" s="15">
        <v>144</v>
      </c>
      <c r="H25" s="15">
        <v>6912</v>
      </c>
      <c r="I25" s="18" t="s">
        <v>17</v>
      </c>
      <c r="J25" s="12">
        <v>20298841615</v>
      </c>
      <c r="K25" s="14">
        <v>30</v>
      </c>
      <c r="L25" s="12">
        <v>100</v>
      </c>
      <c r="M25" s="12">
        <v>48</v>
      </c>
      <c r="N25" s="15">
        <v>93</v>
      </c>
      <c r="O25" s="15">
        <f t="shared" si="0"/>
        <v>4464</v>
      </c>
      <c r="P25" s="15">
        <v>93</v>
      </c>
      <c r="Q25" s="21">
        <f t="shared" si="1"/>
        <v>100</v>
      </c>
      <c r="R25" s="21">
        <f t="shared" si="2"/>
        <v>100</v>
      </c>
      <c r="S25" s="21">
        <v>100</v>
      </c>
      <c r="T25" s="12">
        <f t="shared" si="3"/>
        <v>48</v>
      </c>
      <c r="U25" s="15">
        <f t="shared" si="4"/>
        <v>4464</v>
      </c>
      <c r="V25" s="12" t="str">
        <f t="shared" si="5"/>
        <v>GANADOR</v>
      </c>
      <c r="W25" s="12">
        <f t="shared" si="6"/>
        <v>0</v>
      </c>
      <c r="X25" s="12"/>
    </row>
    <row r="26" spans="3:24" ht="40.5" x14ac:dyDescent="0.25">
      <c r="C26" s="12">
        <v>1573</v>
      </c>
      <c r="D26" s="12" t="s">
        <v>101</v>
      </c>
      <c r="E26" s="13" t="s">
        <v>102</v>
      </c>
      <c r="F26" s="12">
        <v>2</v>
      </c>
      <c r="G26" s="15">
        <v>80</v>
      </c>
      <c r="H26" s="15">
        <f>+F26*G26</f>
        <v>160</v>
      </c>
      <c r="I26" s="18" t="s">
        <v>17</v>
      </c>
      <c r="J26" s="12">
        <v>20298841615</v>
      </c>
      <c r="K26" s="14">
        <v>30</v>
      </c>
      <c r="L26" s="12">
        <v>100</v>
      </c>
      <c r="M26" s="12">
        <v>2</v>
      </c>
      <c r="N26" s="15">
        <v>69</v>
      </c>
      <c r="O26" s="15">
        <f t="shared" si="0"/>
        <v>138</v>
      </c>
      <c r="P26" s="15">
        <v>69</v>
      </c>
      <c r="Q26" s="21">
        <f t="shared" si="1"/>
        <v>100</v>
      </c>
      <c r="R26" s="21">
        <f t="shared" si="2"/>
        <v>100</v>
      </c>
      <c r="S26" s="21">
        <v>100</v>
      </c>
      <c r="T26" s="12">
        <f t="shared" si="3"/>
        <v>2</v>
      </c>
      <c r="U26" s="15">
        <f t="shared" si="4"/>
        <v>138</v>
      </c>
      <c r="V26" s="12" t="str">
        <f t="shared" si="5"/>
        <v>GANADOR</v>
      </c>
      <c r="W26" s="12">
        <f t="shared" si="6"/>
        <v>0</v>
      </c>
      <c r="X26" s="12"/>
    </row>
    <row r="27" spans="3:24" x14ac:dyDescent="0.25">
      <c r="C27" s="12">
        <v>1907</v>
      </c>
      <c r="D27" s="12" t="s">
        <v>141</v>
      </c>
      <c r="E27" s="13" t="s">
        <v>142</v>
      </c>
      <c r="F27" s="12">
        <v>1</v>
      </c>
      <c r="G27" s="15">
        <v>62.1</v>
      </c>
      <c r="H27" s="15">
        <f>+F27*G27</f>
        <v>62.1</v>
      </c>
      <c r="I27" s="18" t="s">
        <v>19</v>
      </c>
      <c r="J27" s="12">
        <v>20562919202</v>
      </c>
      <c r="K27" s="14">
        <v>30</v>
      </c>
      <c r="L27" s="12">
        <v>100</v>
      </c>
      <c r="M27" s="12">
        <v>1</v>
      </c>
      <c r="N27" s="15">
        <v>62.1</v>
      </c>
      <c r="O27" s="15">
        <f t="shared" si="0"/>
        <v>62.1</v>
      </c>
      <c r="P27" s="15">
        <v>62.1</v>
      </c>
      <c r="Q27" s="21">
        <f t="shared" si="1"/>
        <v>100</v>
      </c>
      <c r="R27" s="21">
        <f t="shared" si="2"/>
        <v>100</v>
      </c>
      <c r="S27" s="21">
        <v>100</v>
      </c>
      <c r="T27" s="12">
        <f t="shared" si="3"/>
        <v>1</v>
      </c>
      <c r="U27" s="15">
        <f t="shared" si="4"/>
        <v>62.1</v>
      </c>
      <c r="V27" s="12" t="str">
        <f t="shared" si="5"/>
        <v>GANADOR</v>
      </c>
      <c r="W27" s="12">
        <f t="shared" si="6"/>
        <v>0</v>
      </c>
      <c r="X27" s="12"/>
    </row>
    <row r="28" spans="3:24" x14ac:dyDescent="0.25">
      <c r="C28" s="12">
        <v>2171</v>
      </c>
      <c r="D28" s="12" t="s">
        <v>47</v>
      </c>
      <c r="E28" s="13" t="s">
        <v>48</v>
      </c>
      <c r="F28" s="12">
        <v>7</v>
      </c>
      <c r="G28" s="15">
        <v>26</v>
      </c>
      <c r="H28" s="15">
        <f>+F28*G28</f>
        <v>182</v>
      </c>
      <c r="I28" s="18" t="s">
        <v>191</v>
      </c>
      <c r="J28" s="12">
        <v>20110979101</v>
      </c>
      <c r="K28" s="14">
        <v>30</v>
      </c>
      <c r="L28" s="12">
        <v>100</v>
      </c>
      <c r="M28" s="12">
        <v>5</v>
      </c>
      <c r="N28" s="15">
        <v>26</v>
      </c>
      <c r="O28" s="15">
        <f t="shared" si="0"/>
        <v>130</v>
      </c>
      <c r="P28" s="15">
        <v>26</v>
      </c>
      <c r="Q28" s="21">
        <f t="shared" si="1"/>
        <v>100</v>
      </c>
      <c r="R28" s="21">
        <f t="shared" si="2"/>
        <v>100</v>
      </c>
      <c r="S28" s="21">
        <v>100</v>
      </c>
      <c r="T28" s="12">
        <f t="shared" si="3"/>
        <v>5</v>
      </c>
      <c r="U28" s="15">
        <f t="shared" si="4"/>
        <v>130</v>
      </c>
      <c r="V28" s="12" t="str">
        <f t="shared" si="5"/>
        <v>GANADOR</v>
      </c>
      <c r="W28" s="12">
        <f t="shared" si="6"/>
        <v>2</v>
      </c>
      <c r="X28" s="12"/>
    </row>
    <row r="29" spans="3:24" x14ac:dyDescent="0.25">
      <c r="C29" s="12">
        <v>2189</v>
      </c>
      <c r="D29" s="12" t="s">
        <v>49</v>
      </c>
      <c r="E29" s="13" t="s">
        <v>50</v>
      </c>
      <c r="F29" s="12">
        <v>53</v>
      </c>
      <c r="G29" s="15">
        <v>28.8</v>
      </c>
      <c r="H29" s="15">
        <v>1526.4</v>
      </c>
      <c r="I29" s="18" t="s">
        <v>191</v>
      </c>
      <c r="J29" s="12">
        <v>20110979101</v>
      </c>
      <c r="K29" s="14">
        <v>30</v>
      </c>
      <c r="L29" s="12">
        <v>100</v>
      </c>
      <c r="M29" s="12">
        <v>53</v>
      </c>
      <c r="N29" s="15">
        <v>26</v>
      </c>
      <c r="O29" s="15">
        <f t="shared" si="0"/>
        <v>1378</v>
      </c>
      <c r="P29" s="15">
        <v>26</v>
      </c>
      <c r="Q29" s="21">
        <f t="shared" si="1"/>
        <v>100</v>
      </c>
      <c r="R29" s="21">
        <f t="shared" si="2"/>
        <v>100</v>
      </c>
      <c r="S29" s="21">
        <v>100</v>
      </c>
      <c r="T29" s="12">
        <f t="shared" si="3"/>
        <v>53</v>
      </c>
      <c r="U29" s="15">
        <f t="shared" si="4"/>
        <v>1378</v>
      </c>
      <c r="V29" s="12" t="str">
        <f t="shared" si="5"/>
        <v>GANADOR</v>
      </c>
      <c r="W29" s="12">
        <f t="shared" si="6"/>
        <v>0</v>
      </c>
      <c r="X29" s="12"/>
    </row>
    <row r="30" spans="3:24" x14ac:dyDescent="0.25">
      <c r="C30" s="12">
        <v>2193</v>
      </c>
      <c r="D30" s="12" t="s">
        <v>109</v>
      </c>
      <c r="E30" s="13" t="s">
        <v>110</v>
      </c>
      <c r="F30" s="12">
        <v>1</v>
      </c>
      <c r="G30" s="15">
        <v>125.8</v>
      </c>
      <c r="H30" s="15">
        <f>+F30*G30</f>
        <v>125.8</v>
      </c>
      <c r="I30" s="18" t="s">
        <v>17</v>
      </c>
      <c r="J30" s="12">
        <v>20298841615</v>
      </c>
      <c r="K30" s="14">
        <v>30</v>
      </c>
      <c r="L30" s="12">
        <v>100</v>
      </c>
      <c r="M30" s="12">
        <v>1</v>
      </c>
      <c r="N30" s="15">
        <v>118</v>
      </c>
      <c r="O30" s="15">
        <f t="shared" si="0"/>
        <v>118</v>
      </c>
      <c r="P30" s="15">
        <v>118</v>
      </c>
      <c r="Q30" s="21">
        <f t="shared" si="1"/>
        <v>100</v>
      </c>
      <c r="R30" s="21">
        <f t="shared" si="2"/>
        <v>100</v>
      </c>
      <c r="S30" s="21">
        <v>100</v>
      </c>
      <c r="T30" s="12">
        <f t="shared" si="3"/>
        <v>1</v>
      </c>
      <c r="U30" s="15">
        <f t="shared" si="4"/>
        <v>118</v>
      </c>
      <c r="V30" s="12" t="str">
        <f t="shared" si="5"/>
        <v>GANADOR</v>
      </c>
      <c r="W30" s="12">
        <f t="shared" si="6"/>
        <v>0</v>
      </c>
      <c r="X30" s="12"/>
    </row>
    <row r="31" spans="3:24" x14ac:dyDescent="0.25">
      <c r="C31" s="12">
        <v>2218</v>
      </c>
      <c r="D31" s="12" t="s">
        <v>51</v>
      </c>
      <c r="E31" s="13" t="s">
        <v>52</v>
      </c>
      <c r="F31" s="12">
        <v>53</v>
      </c>
      <c r="G31" s="15">
        <v>25</v>
      </c>
      <c r="H31" s="15">
        <v>1325</v>
      </c>
      <c r="I31" s="18" t="s">
        <v>191</v>
      </c>
      <c r="J31" s="12">
        <v>20110979101</v>
      </c>
      <c r="K31" s="14">
        <v>30</v>
      </c>
      <c r="L31" s="12">
        <v>100</v>
      </c>
      <c r="M31" s="12">
        <v>38</v>
      </c>
      <c r="N31" s="15">
        <v>22</v>
      </c>
      <c r="O31" s="15">
        <f t="shared" si="0"/>
        <v>836</v>
      </c>
      <c r="P31" s="15">
        <v>22</v>
      </c>
      <c r="Q31" s="21">
        <f t="shared" si="1"/>
        <v>100</v>
      </c>
      <c r="R31" s="21">
        <f t="shared" si="2"/>
        <v>100</v>
      </c>
      <c r="S31" s="21">
        <v>100</v>
      </c>
      <c r="T31" s="12">
        <f t="shared" si="3"/>
        <v>38</v>
      </c>
      <c r="U31" s="15">
        <f t="shared" si="4"/>
        <v>836</v>
      </c>
      <c r="V31" s="12" t="str">
        <f t="shared" si="5"/>
        <v>GANADOR</v>
      </c>
      <c r="W31" s="12">
        <f t="shared" si="6"/>
        <v>15</v>
      </c>
      <c r="X31" s="12"/>
    </row>
    <row r="32" spans="3:24" x14ac:dyDescent="0.25">
      <c r="C32" s="12">
        <v>2300</v>
      </c>
      <c r="D32" s="12" t="s">
        <v>143</v>
      </c>
      <c r="E32" s="13" t="s">
        <v>36</v>
      </c>
      <c r="F32" s="12">
        <v>38</v>
      </c>
      <c r="G32" s="15">
        <v>287.10000000000002</v>
      </c>
      <c r="H32" s="15">
        <f>+F32*G32</f>
        <v>10909.800000000001</v>
      </c>
      <c r="I32" s="18" t="s">
        <v>19</v>
      </c>
      <c r="J32" s="12">
        <v>20562919202</v>
      </c>
      <c r="K32" s="14">
        <v>30</v>
      </c>
      <c r="L32" s="12">
        <v>100</v>
      </c>
      <c r="M32" s="12">
        <v>38</v>
      </c>
      <c r="N32" s="15">
        <v>69</v>
      </c>
      <c r="O32" s="15">
        <f t="shared" si="0"/>
        <v>2622</v>
      </c>
      <c r="P32" s="15">
        <v>69</v>
      </c>
      <c r="Q32" s="21">
        <f t="shared" si="1"/>
        <v>100</v>
      </c>
      <c r="R32" s="21">
        <f t="shared" si="2"/>
        <v>100</v>
      </c>
      <c r="S32" s="21">
        <v>100</v>
      </c>
      <c r="T32" s="12">
        <f t="shared" si="3"/>
        <v>38</v>
      </c>
      <c r="U32" s="15">
        <f t="shared" si="4"/>
        <v>2622</v>
      </c>
      <c r="V32" s="12" t="str">
        <f t="shared" si="5"/>
        <v>GANADOR</v>
      </c>
      <c r="W32" s="12">
        <f t="shared" si="6"/>
        <v>0</v>
      </c>
      <c r="X32" s="12"/>
    </row>
    <row r="33" spans="3:24" x14ac:dyDescent="0.25">
      <c r="C33" s="12">
        <v>2418</v>
      </c>
      <c r="D33" s="12" t="s">
        <v>148</v>
      </c>
      <c r="E33" s="13" t="s">
        <v>149</v>
      </c>
      <c r="F33" s="12">
        <v>2</v>
      </c>
      <c r="G33" s="15">
        <v>81</v>
      </c>
      <c r="H33" s="15">
        <v>162</v>
      </c>
      <c r="I33" s="18" t="s">
        <v>190</v>
      </c>
      <c r="J33" s="12">
        <v>20607369926</v>
      </c>
      <c r="K33" s="14">
        <v>30</v>
      </c>
      <c r="L33" s="12">
        <v>100</v>
      </c>
      <c r="M33" s="12">
        <v>2</v>
      </c>
      <c r="N33" s="15">
        <v>79</v>
      </c>
      <c r="O33" s="15">
        <f t="shared" si="0"/>
        <v>158</v>
      </c>
      <c r="P33" s="15">
        <v>79</v>
      </c>
      <c r="Q33" s="21">
        <f t="shared" si="1"/>
        <v>100</v>
      </c>
      <c r="R33" s="21">
        <f t="shared" si="2"/>
        <v>100</v>
      </c>
      <c r="S33" s="21">
        <v>100</v>
      </c>
      <c r="T33" s="12">
        <f t="shared" si="3"/>
        <v>2</v>
      </c>
      <c r="U33" s="15">
        <f t="shared" si="4"/>
        <v>158</v>
      </c>
      <c r="V33" s="12" t="str">
        <f t="shared" si="5"/>
        <v>GANADOR</v>
      </c>
      <c r="W33" s="12">
        <f t="shared" si="6"/>
        <v>0</v>
      </c>
      <c r="X33" s="12"/>
    </row>
    <row r="34" spans="3:24" x14ac:dyDescent="0.25">
      <c r="C34" s="12">
        <v>2466</v>
      </c>
      <c r="D34" s="12" t="s">
        <v>150</v>
      </c>
      <c r="E34" s="13" t="s">
        <v>151</v>
      </c>
      <c r="F34" s="12">
        <v>75</v>
      </c>
      <c r="G34" s="15">
        <v>62</v>
      </c>
      <c r="H34" s="15">
        <v>4650</v>
      </c>
      <c r="I34" s="8" t="s">
        <v>15</v>
      </c>
      <c r="J34" s="22">
        <v>20602181805</v>
      </c>
      <c r="K34" s="14">
        <v>30</v>
      </c>
      <c r="L34" s="12">
        <v>100</v>
      </c>
      <c r="M34" s="12">
        <v>75</v>
      </c>
      <c r="N34" s="15">
        <v>59</v>
      </c>
      <c r="O34" s="15">
        <f t="shared" si="0"/>
        <v>4425</v>
      </c>
      <c r="P34" s="15">
        <v>59</v>
      </c>
      <c r="Q34" s="21">
        <f t="shared" si="1"/>
        <v>100</v>
      </c>
      <c r="R34" s="21">
        <f t="shared" si="2"/>
        <v>100</v>
      </c>
      <c r="S34" s="21">
        <v>100</v>
      </c>
      <c r="T34" s="12">
        <f t="shared" si="3"/>
        <v>75</v>
      </c>
      <c r="U34" s="15">
        <f t="shared" si="4"/>
        <v>4425</v>
      </c>
      <c r="V34" s="12" t="str">
        <f t="shared" si="5"/>
        <v>GANADOR</v>
      </c>
      <c r="W34" s="12">
        <f t="shared" si="6"/>
        <v>0</v>
      </c>
      <c r="X34" s="12"/>
    </row>
    <row r="35" spans="3:24" x14ac:dyDescent="0.25">
      <c r="C35" s="12">
        <v>2781</v>
      </c>
      <c r="D35" s="12" t="s">
        <v>152</v>
      </c>
      <c r="E35" s="13" t="s">
        <v>153</v>
      </c>
      <c r="F35" s="12">
        <v>2</v>
      </c>
      <c r="G35" s="15">
        <v>57.6</v>
      </c>
      <c r="H35" s="15">
        <v>115.2</v>
      </c>
      <c r="I35" s="18" t="s">
        <v>190</v>
      </c>
      <c r="J35" s="12">
        <v>20607369926</v>
      </c>
      <c r="K35" s="14">
        <v>30</v>
      </c>
      <c r="L35" s="12">
        <v>100</v>
      </c>
      <c r="M35" s="12">
        <v>2</v>
      </c>
      <c r="N35" s="15">
        <v>55</v>
      </c>
      <c r="O35" s="15">
        <f t="shared" si="0"/>
        <v>110</v>
      </c>
      <c r="P35" s="15">
        <v>55</v>
      </c>
      <c r="Q35" s="21">
        <f t="shared" si="1"/>
        <v>100</v>
      </c>
      <c r="R35" s="21">
        <f t="shared" si="2"/>
        <v>100</v>
      </c>
      <c r="S35" s="21">
        <v>100</v>
      </c>
      <c r="T35" s="12">
        <f t="shared" si="3"/>
        <v>2</v>
      </c>
      <c r="U35" s="15">
        <f t="shared" si="4"/>
        <v>110</v>
      </c>
      <c r="V35" s="12" t="str">
        <f t="shared" si="5"/>
        <v>GANADOR</v>
      </c>
      <c r="W35" s="12">
        <f t="shared" si="6"/>
        <v>0</v>
      </c>
      <c r="X35" s="12"/>
    </row>
    <row r="36" spans="3:24" x14ac:dyDescent="0.25">
      <c r="C36" s="12">
        <v>2793</v>
      </c>
      <c r="D36" s="12" t="s">
        <v>41</v>
      </c>
      <c r="E36" s="13" t="s">
        <v>42</v>
      </c>
      <c r="F36" s="12">
        <v>56</v>
      </c>
      <c r="G36" s="15">
        <v>29.4</v>
      </c>
      <c r="H36" s="15">
        <v>1646.3999999999999</v>
      </c>
      <c r="I36" s="18" t="s">
        <v>28</v>
      </c>
      <c r="J36" s="12">
        <v>20603234643</v>
      </c>
      <c r="K36" s="14">
        <v>30</v>
      </c>
      <c r="L36" s="12">
        <v>100</v>
      </c>
      <c r="M36" s="12">
        <v>56</v>
      </c>
      <c r="N36" s="15">
        <v>29.4</v>
      </c>
      <c r="O36" s="15">
        <f t="shared" si="0"/>
        <v>1646.3999999999999</v>
      </c>
      <c r="P36" s="15">
        <v>29.4</v>
      </c>
      <c r="Q36" s="21">
        <f t="shared" si="1"/>
        <v>100</v>
      </c>
      <c r="R36" s="21">
        <f t="shared" si="2"/>
        <v>100</v>
      </c>
      <c r="S36" s="21">
        <v>100</v>
      </c>
      <c r="T36" s="12">
        <f t="shared" si="3"/>
        <v>56</v>
      </c>
      <c r="U36" s="15">
        <f t="shared" si="4"/>
        <v>1646.3999999999999</v>
      </c>
      <c r="V36" s="12" t="str">
        <f t="shared" si="5"/>
        <v>GANADOR</v>
      </c>
      <c r="W36" s="12">
        <f t="shared" si="6"/>
        <v>0</v>
      </c>
      <c r="X36" s="12"/>
    </row>
    <row r="37" spans="3:24" ht="27" x14ac:dyDescent="0.25">
      <c r="C37" s="12">
        <v>2855</v>
      </c>
      <c r="D37" s="12" t="s">
        <v>53</v>
      </c>
      <c r="E37" s="13" t="s">
        <v>54</v>
      </c>
      <c r="F37" s="12">
        <v>5</v>
      </c>
      <c r="G37" s="15">
        <v>31.7</v>
      </c>
      <c r="H37" s="15">
        <v>158.5</v>
      </c>
      <c r="I37" s="18" t="s">
        <v>191</v>
      </c>
      <c r="J37" s="12">
        <v>20110979101</v>
      </c>
      <c r="K37" s="14">
        <v>30</v>
      </c>
      <c r="L37" s="12">
        <v>100</v>
      </c>
      <c r="M37" s="12">
        <v>5</v>
      </c>
      <c r="N37" s="15">
        <v>29.4</v>
      </c>
      <c r="O37" s="15">
        <f t="shared" si="0"/>
        <v>147</v>
      </c>
      <c r="P37" s="15">
        <v>29.4</v>
      </c>
      <c r="Q37" s="21">
        <f t="shared" si="1"/>
        <v>100</v>
      </c>
      <c r="R37" s="21">
        <f t="shared" si="2"/>
        <v>100</v>
      </c>
      <c r="S37" s="21">
        <v>100</v>
      </c>
      <c r="T37" s="12">
        <f t="shared" si="3"/>
        <v>5</v>
      </c>
      <c r="U37" s="15">
        <f t="shared" si="4"/>
        <v>147</v>
      </c>
      <c r="V37" s="12" t="str">
        <f t="shared" si="5"/>
        <v>GANADOR</v>
      </c>
      <c r="W37" s="12">
        <f t="shared" si="6"/>
        <v>0</v>
      </c>
      <c r="X37" s="12"/>
    </row>
    <row r="38" spans="3:24" x14ac:dyDescent="0.25">
      <c r="C38" s="12">
        <v>2859</v>
      </c>
      <c r="D38" s="12" t="s">
        <v>55</v>
      </c>
      <c r="E38" s="13" t="s">
        <v>56</v>
      </c>
      <c r="F38" s="12">
        <v>2</v>
      </c>
      <c r="G38" s="15">
        <v>42</v>
      </c>
      <c r="H38" s="15">
        <v>84</v>
      </c>
      <c r="I38" s="18" t="s">
        <v>191</v>
      </c>
      <c r="J38" s="12">
        <v>20110979101</v>
      </c>
      <c r="K38" s="14">
        <v>30</v>
      </c>
      <c r="L38" s="12">
        <v>100</v>
      </c>
      <c r="M38" s="12">
        <v>2</v>
      </c>
      <c r="N38" s="15">
        <v>39</v>
      </c>
      <c r="O38" s="15">
        <f t="shared" si="0"/>
        <v>78</v>
      </c>
      <c r="P38" s="15">
        <v>39</v>
      </c>
      <c r="Q38" s="21">
        <f t="shared" si="1"/>
        <v>100</v>
      </c>
      <c r="R38" s="21">
        <f t="shared" si="2"/>
        <v>100</v>
      </c>
      <c r="S38" s="21">
        <v>100</v>
      </c>
      <c r="T38" s="12">
        <f t="shared" si="3"/>
        <v>2</v>
      </c>
      <c r="U38" s="15">
        <f t="shared" si="4"/>
        <v>78</v>
      </c>
      <c r="V38" s="12" t="str">
        <f t="shared" si="5"/>
        <v>GANADOR</v>
      </c>
      <c r="W38" s="12">
        <f t="shared" si="6"/>
        <v>0</v>
      </c>
      <c r="X38" s="12"/>
    </row>
    <row r="39" spans="3:24" x14ac:dyDescent="0.25">
      <c r="C39" s="12">
        <v>2909</v>
      </c>
      <c r="D39" s="12" t="s">
        <v>154</v>
      </c>
      <c r="E39" s="13" t="s">
        <v>155</v>
      </c>
      <c r="F39" s="12">
        <v>2</v>
      </c>
      <c r="G39" s="15">
        <v>81</v>
      </c>
      <c r="H39" s="15">
        <v>162</v>
      </c>
      <c r="I39" s="18" t="s">
        <v>190</v>
      </c>
      <c r="J39" s="12">
        <v>20607369926</v>
      </c>
      <c r="K39" s="14">
        <v>30</v>
      </c>
      <c r="L39" s="12">
        <v>100</v>
      </c>
      <c r="M39" s="12">
        <v>2</v>
      </c>
      <c r="N39" s="15">
        <v>79</v>
      </c>
      <c r="O39" s="15">
        <f t="shared" si="0"/>
        <v>158</v>
      </c>
      <c r="P39" s="15">
        <v>79</v>
      </c>
      <c r="Q39" s="21">
        <f t="shared" si="1"/>
        <v>100</v>
      </c>
      <c r="R39" s="21">
        <f t="shared" si="2"/>
        <v>100</v>
      </c>
      <c r="S39" s="21">
        <v>100</v>
      </c>
      <c r="T39" s="12">
        <f t="shared" si="3"/>
        <v>2</v>
      </c>
      <c r="U39" s="15">
        <f t="shared" si="4"/>
        <v>158</v>
      </c>
      <c r="V39" s="12" t="str">
        <f t="shared" si="5"/>
        <v>GANADOR</v>
      </c>
      <c r="W39" s="12">
        <f t="shared" si="6"/>
        <v>0</v>
      </c>
      <c r="X39" s="12"/>
    </row>
    <row r="40" spans="3:24" ht="15" x14ac:dyDescent="0.25">
      <c r="C40" s="23"/>
      <c r="D40" s="23"/>
      <c r="E40" s="20"/>
      <c r="F40" s="23"/>
      <c r="G40" s="25"/>
      <c r="H40" s="25"/>
      <c r="I40" s="19"/>
      <c r="J40" s="23"/>
      <c r="K40" s="23"/>
      <c r="L40" s="23"/>
      <c r="M40" s="23"/>
      <c r="N40" s="25"/>
      <c r="O40" s="25"/>
      <c r="P40" s="25"/>
      <c r="Q40" s="23"/>
      <c r="R40" s="23"/>
      <c r="S40" s="23"/>
      <c r="T40" s="23"/>
      <c r="U40" s="25"/>
      <c r="V40" s="23"/>
      <c r="W40" s="23"/>
      <c r="X40" s="23"/>
    </row>
    <row r="41" spans="3:24" ht="15" x14ac:dyDescent="0.25">
      <c r="C41" s="23"/>
      <c r="D41" s="23"/>
      <c r="E41" s="20"/>
      <c r="F41" s="23"/>
      <c r="G41" s="25"/>
      <c r="H41" s="25"/>
      <c r="I41" s="19"/>
      <c r="J41" s="23"/>
      <c r="K41" s="23"/>
      <c r="L41" s="23"/>
      <c r="M41" s="23"/>
      <c r="N41" s="25"/>
      <c r="O41" s="25"/>
      <c r="P41" s="25"/>
      <c r="Q41" s="23"/>
      <c r="R41" s="23"/>
      <c r="S41" s="23"/>
      <c r="T41" s="23"/>
      <c r="U41" s="25"/>
      <c r="V41" s="23"/>
      <c r="W41" s="23"/>
      <c r="X41" s="23"/>
    </row>
    <row r="42" spans="3:24" ht="15" x14ac:dyDescent="0.25">
      <c r="C42" s="23"/>
      <c r="D42" s="23"/>
      <c r="E42" s="20"/>
      <c r="F42" s="23"/>
      <c r="G42" s="25"/>
      <c r="H42" s="25"/>
      <c r="I42" s="19"/>
      <c r="J42" s="23"/>
      <c r="K42" s="23"/>
      <c r="L42" s="23"/>
      <c r="M42" s="23"/>
      <c r="N42" s="25"/>
      <c r="O42" s="25"/>
      <c r="P42" s="25"/>
      <c r="Q42" s="23"/>
      <c r="R42" s="23"/>
      <c r="S42" s="23"/>
      <c r="T42" s="23"/>
      <c r="U42" s="25"/>
      <c r="V42" s="23"/>
      <c r="W42" s="23"/>
      <c r="X42" s="23"/>
    </row>
    <row r="43" spans="3:24" ht="15" x14ac:dyDescent="0.25">
      <c r="C43" s="23"/>
      <c r="D43" s="23"/>
      <c r="E43" s="20"/>
      <c r="F43" s="23"/>
      <c r="G43" s="25"/>
      <c r="H43" s="25"/>
      <c r="I43" s="19"/>
      <c r="J43" s="23"/>
      <c r="K43" s="23"/>
      <c r="L43" s="23"/>
      <c r="M43" s="23"/>
      <c r="N43" s="25"/>
      <c r="O43" s="25"/>
      <c r="P43" s="25"/>
      <c r="Q43" s="23"/>
      <c r="R43" s="23"/>
      <c r="S43" s="23"/>
      <c r="T43" s="23"/>
      <c r="U43" s="25"/>
      <c r="V43" s="23"/>
      <c r="W43" s="23"/>
      <c r="X43" s="23"/>
    </row>
    <row r="44" spans="3:24" ht="15" x14ac:dyDescent="0.25">
      <c r="C44" s="23"/>
      <c r="D44" s="23"/>
      <c r="E44" s="20"/>
      <c r="F44" s="23"/>
      <c r="G44" s="25"/>
      <c r="H44" s="25"/>
      <c r="I44" s="19"/>
      <c r="J44" s="23"/>
      <c r="K44" s="23"/>
      <c r="L44" s="23"/>
      <c r="M44" s="23"/>
      <c r="N44" s="25"/>
      <c r="O44" s="25"/>
      <c r="P44" s="25"/>
      <c r="Q44" s="23"/>
      <c r="R44" s="23"/>
      <c r="S44" s="23"/>
      <c r="T44" s="23"/>
      <c r="U44" s="25"/>
      <c r="V44" s="23"/>
      <c r="W44" s="23"/>
      <c r="X44" s="23"/>
    </row>
    <row r="45" spans="3:24" ht="15" x14ac:dyDescent="0.25">
      <c r="C45" s="23"/>
      <c r="D45" s="23"/>
      <c r="E45" s="20"/>
      <c r="F45" s="23"/>
      <c r="G45" s="25"/>
      <c r="H45" s="25"/>
      <c r="I45" s="19"/>
      <c r="J45" s="23"/>
      <c r="K45" s="23"/>
      <c r="L45" s="23"/>
      <c r="M45" s="23"/>
      <c r="N45" s="25"/>
      <c r="O45" s="25"/>
      <c r="P45" s="25"/>
      <c r="Q45" s="23"/>
      <c r="R45" s="23"/>
      <c r="S45" s="23"/>
      <c r="T45" s="23"/>
      <c r="U45" s="25"/>
      <c r="V45" s="23"/>
      <c r="W45" s="23"/>
      <c r="X45" s="23"/>
    </row>
    <row r="46" spans="3:24" ht="15" x14ac:dyDescent="0.25">
      <c r="C46" s="23"/>
      <c r="D46" s="23"/>
      <c r="E46" s="20"/>
      <c r="F46" s="23"/>
      <c r="G46" s="25"/>
      <c r="H46" s="25"/>
      <c r="I46" s="19"/>
      <c r="J46" s="23"/>
      <c r="K46" s="23"/>
      <c r="L46" s="23"/>
      <c r="M46" s="23"/>
      <c r="N46" s="25"/>
      <c r="O46" s="25"/>
      <c r="P46" s="25"/>
      <c r="Q46" s="23"/>
      <c r="R46" s="23"/>
      <c r="S46" s="23"/>
      <c r="T46" s="23"/>
      <c r="U46" s="25"/>
      <c r="V46" s="23"/>
      <c r="W46" s="23"/>
      <c r="X46" s="23"/>
    </row>
  </sheetData>
  <conditionalFormatting sqref="C26:C27 C29:C30 C32:C39">
    <cfRule type="duplicateValues" dxfId="138" priority="61"/>
  </conditionalFormatting>
  <conditionalFormatting sqref="D5">
    <cfRule type="duplicateValues" dxfId="137" priority="60"/>
  </conditionalFormatting>
  <conditionalFormatting sqref="I6:I15 I17:I27 I29:I30 I32:I39">
    <cfRule type="containsText" dxfId="136" priority="45" operator="containsText" text="SIN POSTOR">
      <formula>NOT(ISERROR(SEARCH("SIN POSTOR",I6)))</formula>
    </cfRule>
  </conditionalFormatting>
  <conditionalFormatting sqref="K6:K15 K17:K27 K29:K30 K32:K39">
    <cfRule type="cellIs" dxfId="135" priority="48" operator="greaterThan">
      <formula>30</formula>
    </cfRule>
    <cfRule type="cellIs" dxfId="134" priority="49" operator="lessThanOrEqual">
      <formula>30</formula>
    </cfRule>
  </conditionalFormatting>
  <conditionalFormatting sqref="L6:L15 L17:L27 L29:L30 L32:L39">
    <cfRule type="containsText" dxfId="133" priority="47" operator="containsText" text="DESCALIFICADO">
      <formula>NOT(ISERROR(SEARCH("DESCALIFICADO",L6)))</formula>
    </cfRule>
  </conditionalFormatting>
  <conditionalFormatting sqref="M6:M15 M17:M27 M29:M30 M32:M39">
    <cfRule type="cellIs" dxfId="132" priority="52" operator="lessThan">
      <formula>F6</formula>
    </cfRule>
    <cfRule type="cellIs" dxfId="131" priority="53" operator="greaterThanOrEqual">
      <formula>F6</formula>
    </cfRule>
  </conditionalFormatting>
  <conditionalFormatting sqref="N6:N15 N17:N27 N29:N30 N32:N39">
    <cfRule type="cellIs" dxfId="130" priority="50" operator="lessThanOrEqual">
      <formula>G6</formula>
    </cfRule>
    <cfRule type="cellIs" dxfId="129" priority="51" operator="greaterThan">
      <formula>G6</formula>
    </cfRule>
  </conditionalFormatting>
  <conditionalFormatting sqref="O5:W5">
    <cfRule type="duplicateValues" dxfId="128" priority="59"/>
  </conditionalFormatting>
  <conditionalFormatting sqref="Q6:Q15 Q17:Q27 Q29:Q30 Q32:Q39">
    <cfRule type="containsText" dxfId="127" priority="58" operator="containsText" text="DESCALIFICADO">
      <formula>NOT(ISERROR(SEARCH("DESCALIFICADO",Q6)))</formula>
    </cfRule>
  </conditionalFormatting>
  <conditionalFormatting sqref="V6:V15 V17:V27 V29:V30 V32:V39">
    <cfRule type="containsText" dxfId="126" priority="54" operator="containsText" text="DESCALIFICADO">
      <formula>NOT(ISERROR(SEARCH("DESCALIFICADO",V6)))</formula>
    </cfRule>
    <cfRule type="containsText" dxfId="125" priority="55" operator="containsText" text="SIN POSTOR">
      <formula>NOT(ISERROR(SEARCH("SIN POSTOR",V6)))</formula>
    </cfRule>
    <cfRule type="containsText" dxfId="124" priority="56" operator="containsText" text="PERDEDOR">
      <formula>NOT(ISERROR(SEARCH("PERDEDOR",V6)))</formula>
    </cfRule>
    <cfRule type="containsText" dxfId="123" priority="57" operator="containsText" text="GANADOR">
      <formula>NOT(ISERROR(SEARCH("GANADOR",V6)))</formula>
    </cfRule>
  </conditionalFormatting>
  <conditionalFormatting sqref="X6:X15 X17:X27 X29:X30 X32:X39">
    <cfRule type="containsText" dxfId="122" priority="46" operator="containsText" text="EMPATE">
      <formula>NOT(ISERROR(SEARCH("EMPATE",X6)))</formula>
    </cfRule>
  </conditionalFormatting>
  <conditionalFormatting sqref="I16">
    <cfRule type="containsText" dxfId="121" priority="31" operator="containsText" text="SIN POSTOR">
      <formula>NOT(ISERROR(SEARCH("SIN POSTOR",I16)))</formula>
    </cfRule>
  </conditionalFormatting>
  <conditionalFormatting sqref="K16">
    <cfRule type="cellIs" dxfId="120" priority="34" operator="greaterThan">
      <formula>30</formula>
    </cfRule>
    <cfRule type="cellIs" dxfId="119" priority="35" operator="lessThanOrEqual">
      <formula>30</formula>
    </cfRule>
  </conditionalFormatting>
  <conditionalFormatting sqref="L16">
    <cfRule type="containsText" dxfId="118" priority="33" operator="containsText" text="DESCALIFICADO">
      <formula>NOT(ISERROR(SEARCH("DESCALIFICADO",L16)))</formula>
    </cfRule>
  </conditionalFormatting>
  <conditionalFormatting sqref="M16">
    <cfRule type="cellIs" dxfId="117" priority="38" operator="lessThan">
      <formula>F16</formula>
    </cfRule>
    <cfRule type="cellIs" dxfId="116" priority="39" operator="greaterThanOrEqual">
      <formula>F16</formula>
    </cfRule>
  </conditionalFormatting>
  <conditionalFormatting sqref="N16">
    <cfRule type="cellIs" dxfId="115" priority="36" operator="lessThanOrEqual">
      <formula>G16</formula>
    </cfRule>
    <cfRule type="cellIs" dxfId="114" priority="37" operator="greaterThan">
      <formula>G16</formula>
    </cfRule>
  </conditionalFormatting>
  <conditionalFormatting sqref="Q16">
    <cfRule type="containsText" dxfId="113" priority="44" operator="containsText" text="DESCALIFICADO">
      <formula>NOT(ISERROR(SEARCH("DESCALIFICADO",Q16)))</formula>
    </cfRule>
  </conditionalFormatting>
  <conditionalFormatting sqref="V16">
    <cfRule type="containsText" dxfId="112" priority="40" operator="containsText" text="DESCALIFICADO">
      <formula>NOT(ISERROR(SEARCH("DESCALIFICADO",V16)))</formula>
    </cfRule>
    <cfRule type="containsText" dxfId="111" priority="41" operator="containsText" text="SIN POSTOR">
      <formula>NOT(ISERROR(SEARCH("SIN POSTOR",V16)))</formula>
    </cfRule>
    <cfRule type="containsText" dxfId="110" priority="42" operator="containsText" text="PERDEDOR">
      <formula>NOT(ISERROR(SEARCH("PERDEDOR",V16)))</formula>
    </cfRule>
    <cfRule type="containsText" dxfId="109" priority="43" operator="containsText" text="GANADOR">
      <formula>NOT(ISERROR(SEARCH("GANADOR",V16)))</formula>
    </cfRule>
  </conditionalFormatting>
  <conditionalFormatting sqref="X16">
    <cfRule type="containsText" dxfId="108" priority="32" operator="containsText" text="EMPATE">
      <formula>NOT(ISERROR(SEARCH("EMPATE",X16)))</formula>
    </cfRule>
  </conditionalFormatting>
  <conditionalFormatting sqref="I28">
    <cfRule type="containsText" dxfId="107" priority="16" operator="containsText" text="SIN POSTOR">
      <formula>NOT(ISERROR(SEARCH("SIN POSTOR",I28)))</formula>
    </cfRule>
  </conditionalFormatting>
  <conditionalFormatting sqref="K28">
    <cfRule type="cellIs" dxfId="106" priority="19" operator="greaterThan">
      <formula>30</formula>
    </cfRule>
    <cfRule type="cellIs" dxfId="105" priority="20" operator="lessThanOrEqual">
      <formula>30</formula>
    </cfRule>
  </conditionalFormatting>
  <conditionalFormatting sqref="L28">
    <cfRule type="containsText" dxfId="104" priority="18" operator="containsText" text="DESCALIFICADO">
      <formula>NOT(ISERROR(SEARCH("DESCALIFICADO",L28)))</formula>
    </cfRule>
  </conditionalFormatting>
  <conditionalFormatting sqref="M28">
    <cfRule type="cellIs" dxfId="103" priority="23" operator="lessThan">
      <formula>F28</formula>
    </cfRule>
    <cfRule type="cellIs" dxfId="102" priority="24" operator="greaterThanOrEqual">
      <formula>F28</formula>
    </cfRule>
  </conditionalFormatting>
  <conditionalFormatting sqref="N28">
    <cfRule type="cellIs" dxfId="101" priority="21" operator="lessThanOrEqual">
      <formula>G28</formula>
    </cfRule>
    <cfRule type="cellIs" dxfId="100" priority="22" operator="greaterThan">
      <formula>G28</formula>
    </cfRule>
  </conditionalFormatting>
  <conditionalFormatting sqref="Q28">
    <cfRule type="containsText" dxfId="99" priority="29" operator="containsText" text="DESCALIFICADO">
      <formula>NOT(ISERROR(SEARCH("DESCALIFICADO",Q28)))</formula>
    </cfRule>
  </conditionalFormatting>
  <conditionalFormatting sqref="V28">
    <cfRule type="containsText" dxfId="98" priority="25" operator="containsText" text="DESCALIFICADO">
      <formula>NOT(ISERROR(SEARCH("DESCALIFICADO",V28)))</formula>
    </cfRule>
    <cfRule type="containsText" dxfId="97" priority="26" operator="containsText" text="SIN POSTOR">
      <formula>NOT(ISERROR(SEARCH("SIN POSTOR",V28)))</formula>
    </cfRule>
    <cfRule type="containsText" dxfId="96" priority="27" operator="containsText" text="PERDEDOR">
      <formula>NOT(ISERROR(SEARCH("PERDEDOR",V28)))</formula>
    </cfRule>
    <cfRule type="containsText" dxfId="95" priority="28" operator="containsText" text="GANADOR">
      <formula>NOT(ISERROR(SEARCH("GANADOR",V28)))</formula>
    </cfRule>
  </conditionalFormatting>
  <conditionalFormatting sqref="X28">
    <cfRule type="containsText" dxfId="94" priority="17" operator="containsText" text="EMPATE">
      <formula>NOT(ISERROR(SEARCH("EMPATE",X28)))</formula>
    </cfRule>
  </conditionalFormatting>
  <conditionalFormatting sqref="C28">
    <cfRule type="duplicateValues" dxfId="93" priority="30"/>
  </conditionalFormatting>
  <conditionalFormatting sqref="I31">
    <cfRule type="containsText" dxfId="92" priority="1" operator="containsText" text="SIN POSTOR">
      <formula>NOT(ISERROR(SEARCH("SIN POSTOR",I31)))</formula>
    </cfRule>
  </conditionalFormatting>
  <conditionalFormatting sqref="K31">
    <cfRule type="cellIs" dxfId="91" priority="4" operator="greaterThan">
      <formula>30</formula>
    </cfRule>
    <cfRule type="cellIs" dxfId="90" priority="5" operator="lessThanOrEqual">
      <formula>30</formula>
    </cfRule>
  </conditionalFormatting>
  <conditionalFormatting sqref="L31">
    <cfRule type="containsText" dxfId="89" priority="3" operator="containsText" text="DESCALIFICADO">
      <formula>NOT(ISERROR(SEARCH("DESCALIFICADO",L31)))</formula>
    </cfRule>
  </conditionalFormatting>
  <conditionalFormatting sqref="M31">
    <cfRule type="cellIs" dxfId="88" priority="8" operator="lessThan">
      <formula>F31</formula>
    </cfRule>
    <cfRule type="cellIs" dxfId="87" priority="9" operator="greaterThanOrEqual">
      <formula>F31</formula>
    </cfRule>
  </conditionalFormatting>
  <conditionalFormatting sqref="N31">
    <cfRule type="cellIs" dxfId="86" priority="6" operator="lessThanOrEqual">
      <formula>G31</formula>
    </cfRule>
    <cfRule type="cellIs" dxfId="85" priority="7" operator="greaterThan">
      <formula>G31</formula>
    </cfRule>
  </conditionalFormatting>
  <conditionalFormatting sqref="Q31">
    <cfRule type="containsText" dxfId="84" priority="14" operator="containsText" text="DESCALIFICADO">
      <formula>NOT(ISERROR(SEARCH("DESCALIFICADO",Q31)))</formula>
    </cfRule>
  </conditionalFormatting>
  <conditionalFormatting sqref="V31">
    <cfRule type="containsText" dxfId="83" priority="10" operator="containsText" text="DESCALIFICADO">
      <formula>NOT(ISERROR(SEARCH("DESCALIFICADO",V31)))</formula>
    </cfRule>
    <cfRule type="containsText" dxfId="82" priority="11" operator="containsText" text="SIN POSTOR">
      <formula>NOT(ISERROR(SEARCH("SIN POSTOR",V31)))</formula>
    </cfRule>
    <cfRule type="containsText" dxfId="81" priority="12" operator="containsText" text="PERDEDOR">
      <formula>NOT(ISERROR(SEARCH("PERDEDOR",V31)))</formula>
    </cfRule>
    <cfRule type="containsText" dxfId="80" priority="13" operator="containsText" text="GANADOR">
      <formula>NOT(ISERROR(SEARCH("GANADOR",V31)))</formula>
    </cfRule>
  </conditionalFormatting>
  <conditionalFormatting sqref="X31">
    <cfRule type="containsText" dxfId="79" priority="2" operator="containsText" text="EMPATE">
      <formula>NOT(ISERROR(SEARCH("EMPATE",X31)))</formula>
    </cfRule>
  </conditionalFormatting>
  <conditionalFormatting sqref="C31">
    <cfRule type="duplicateValues" dxfId="78" priority="15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71656-7329-46C2-9F69-F6D984C7FBD4}">
  <dimension ref="B2:X46"/>
  <sheetViews>
    <sheetView showGridLines="0" topLeftCell="A12" zoomScale="80" zoomScaleNormal="80" workbookViewId="0">
      <selection activeCell="AA36" sqref="AA35:AA36"/>
    </sheetView>
  </sheetViews>
  <sheetFormatPr baseColWidth="10" defaultColWidth="11.42578125" defaultRowHeight="13.5" x14ac:dyDescent="0.25"/>
  <cols>
    <col min="1" max="1" width="11.42578125" style="3"/>
    <col min="2" max="3" width="11.42578125" style="4"/>
    <col min="4" max="4" width="9.5703125" style="4" bestFit="1" customWidth="1"/>
    <col min="5" max="5" width="38.42578125" style="10" customWidth="1"/>
    <col min="6" max="6" width="16.28515625" style="4" hidden="1" customWidth="1"/>
    <col min="7" max="8" width="0" style="24" hidden="1" customWidth="1"/>
    <col min="9" max="9" width="45" style="9" customWidth="1"/>
    <col min="10" max="10" width="13" style="4" hidden="1" customWidth="1"/>
    <col min="11" max="12" width="11.42578125" style="4" hidden="1" customWidth="1"/>
    <col min="13" max="13" width="16.28515625" style="4" hidden="1" customWidth="1"/>
    <col min="14" max="14" width="9.140625" style="24" bestFit="1" customWidth="1"/>
    <col min="15" max="15" width="17" style="24" hidden="1" customWidth="1"/>
    <col min="16" max="16" width="18.85546875" style="24" hidden="1" customWidth="1"/>
    <col min="17" max="17" width="18.140625" style="4" hidden="1" customWidth="1"/>
    <col min="18" max="18" width="13.7109375" style="4" hidden="1" customWidth="1"/>
    <col min="19" max="19" width="14.140625" style="4" hidden="1" customWidth="1"/>
    <col min="20" max="20" width="16.28515625" style="4" bestFit="1" customWidth="1"/>
    <col min="21" max="21" width="10.85546875" style="24" bestFit="1" customWidth="1"/>
    <col min="22" max="22" width="15.85546875" style="4" hidden="1" customWidth="1"/>
    <col min="23" max="23" width="22" style="4" hidden="1" customWidth="1"/>
    <col min="24" max="24" width="25.85546875" style="4" hidden="1" customWidth="1"/>
    <col min="25" max="16384" width="11.42578125" style="3"/>
  </cols>
  <sheetData>
    <row r="2" spans="3:24" x14ac:dyDescent="0.25">
      <c r="C2" s="1" t="s">
        <v>203</v>
      </c>
    </row>
    <row r="3" spans="3:24" x14ac:dyDescent="0.25">
      <c r="C3" s="1" t="s">
        <v>27</v>
      </c>
    </row>
    <row r="5" spans="3:24" ht="40.5" x14ac:dyDescent="0.25">
      <c r="C5" s="11" t="s">
        <v>21</v>
      </c>
      <c r="D5" s="11" t="s">
        <v>201</v>
      </c>
      <c r="E5" s="11" t="s">
        <v>22</v>
      </c>
      <c r="F5" s="11" t="s">
        <v>202</v>
      </c>
      <c r="G5" s="11" t="s">
        <v>192</v>
      </c>
      <c r="H5" s="11" t="s">
        <v>193</v>
      </c>
      <c r="I5" s="16" t="s">
        <v>0</v>
      </c>
      <c r="J5" s="16" t="s">
        <v>26</v>
      </c>
      <c r="K5" s="16" t="s">
        <v>196</v>
      </c>
      <c r="L5" s="16" t="s">
        <v>197</v>
      </c>
      <c r="M5" s="16" t="s">
        <v>204</v>
      </c>
      <c r="N5" s="16" t="s">
        <v>214</v>
      </c>
      <c r="O5" s="17" t="s">
        <v>210</v>
      </c>
      <c r="P5" s="17" t="s">
        <v>205</v>
      </c>
      <c r="Q5" s="17" t="s">
        <v>206</v>
      </c>
      <c r="R5" s="17" t="s">
        <v>207</v>
      </c>
      <c r="S5" s="17" t="s">
        <v>208</v>
      </c>
      <c r="T5" s="17" t="s">
        <v>209</v>
      </c>
      <c r="U5" s="17" t="s">
        <v>213</v>
      </c>
      <c r="V5" s="17" t="s">
        <v>200</v>
      </c>
      <c r="W5" s="17" t="s">
        <v>211</v>
      </c>
      <c r="X5" s="16" t="s">
        <v>195</v>
      </c>
    </row>
    <row r="6" spans="3:24" x14ac:dyDescent="0.25">
      <c r="C6" s="12">
        <v>61</v>
      </c>
      <c r="D6" s="12" t="s">
        <v>45</v>
      </c>
      <c r="E6" s="13" t="s">
        <v>46</v>
      </c>
      <c r="F6" s="12">
        <v>83</v>
      </c>
      <c r="G6" s="15">
        <v>70</v>
      </c>
      <c r="H6" s="15">
        <v>5810</v>
      </c>
      <c r="I6" s="18" t="s">
        <v>17</v>
      </c>
      <c r="J6" s="12">
        <v>20298841615</v>
      </c>
      <c r="K6" s="14">
        <v>30</v>
      </c>
      <c r="L6" s="12">
        <v>100</v>
      </c>
      <c r="M6" s="12">
        <v>83</v>
      </c>
      <c r="N6" s="15">
        <v>56</v>
      </c>
      <c r="O6" s="15">
        <f>+IF(M6&lt;=F6,M6*N6,F6*N6)</f>
        <v>4648</v>
      </c>
      <c r="P6" s="15">
        <v>56</v>
      </c>
      <c r="Q6" s="21">
        <f>+IF(N6&lt;=G6,(200-(N6/P6)*100),"DESCALIFICADO")</f>
        <v>100</v>
      </c>
      <c r="R6" s="21">
        <f>0.7*L6+0.3*Q6</f>
        <v>100</v>
      </c>
      <c r="S6" s="21">
        <v>100</v>
      </c>
      <c r="T6" s="12">
        <f>+IF(AND(R6=S6,M6&lt;=F6),M6,0)</f>
        <v>83</v>
      </c>
      <c r="U6" s="15">
        <f>+T6*N6</f>
        <v>4648</v>
      </c>
      <c r="V6" s="12" t="str">
        <f>+IF(T6=0, "PERDEDOR","GANADOR")</f>
        <v>GANADOR</v>
      </c>
      <c r="W6" s="12">
        <f>+IF(T6=0,0,F6-T6)</f>
        <v>0</v>
      </c>
      <c r="X6" s="12"/>
    </row>
    <row r="7" spans="3:24" ht="27" x14ac:dyDescent="0.25">
      <c r="C7" s="12">
        <v>68</v>
      </c>
      <c r="D7" s="12" t="s">
        <v>162</v>
      </c>
      <c r="E7" s="13" t="s">
        <v>163</v>
      </c>
      <c r="F7" s="12">
        <v>27</v>
      </c>
      <c r="G7" s="15">
        <v>108</v>
      </c>
      <c r="H7" s="15">
        <v>2916</v>
      </c>
      <c r="I7" s="18" t="s">
        <v>20</v>
      </c>
      <c r="J7" s="12">
        <v>20536618075</v>
      </c>
      <c r="K7" s="14">
        <v>30</v>
      </c>
      <c r="L7" s="12">
        <v>100</v>
      </c>
      <c r="M7" s="12">
        <v>27</v>
      </c>
      <c r="N7" s="15">
        <v>108</v>
      </c>
      <c r="O7" s="15">
        <f t="shared" ref="O7:O39" si="0">+IF(M7&lt;=F7,M7*N7,F7*N7)</f>
        <v>2916</v>
      </c>
      <c r="P7" s="15">
        <v>108</v>
      </c>
      <c r="Q7" s="21">
        <f t="shared" ref="Q7:Q39" si="1">+IF(N7&lt;=G7,(200-(N7/P7)*100),"DESCALIFICADO")</f>
        <v>100</v>
      </c>
      <c r="R7" s="21">
        <f t="shared" ref="R7:R39" si="2">0.7*L7+0.3*Q7</f>
        <v>100</v>
      </c>
      <c r="S7" s="21">
        <v>100</v>
      </c>
      <c r="T7" s="12">
        <f t="shared" ref="T7:T39" si="3">+IF(AND(R7=S7,M7&lt;=F7),M7,0)</f>
        <v>27</v>
      </c>
      <c r="U7" s="15">
        <f t="shared" ref="U7:U39" si="4">+T7*N7</f>
        <v>2916</v>
      </c>
      <c r="V7" s="12" t="str">
        <f t="shared" ref="V7:V39" si="5">+IF(T7=0, "PERDEDOR","GANADOR")</f>
        <v>GANADOR</v>
      </c>
      <c r="W7" s="12">
        <f t="shared" ref="W7:W39" si="6">+IF(T7=0,0,F7-T7)</f>
        <v>0</v>
      </c>
      <c r="X7" s="12"/>
    </row>
    <row r="8" spans="3:24" ht="27" x14ac:dyDescent="0.25">
      <c r="C8" s="12">
        <v>165</v>
      </c>
      <c r="D8" s="12" t="s">
        <v>61</v>
      </c>
      <c r="E8" s="13" t="s">
        <v>62</v>
      </c>
      <c r="F8" s="12">
        <v>1</v>
      </c>
      <c r="G8" s="15">
        <v>169</v>
      </c>
      <c r="H8" s="15">
        <f t="shared" ref="H8" si="7">+F8*G8</f>
        <v>169</v>
      </c>
      <c r="I8" s="18" t="s">
        <v>17</v>
      </c>
      <c r="J8" s="12">
        <v>20298841615</v>
      </c>
      <c r="K8" s="14">
        <v>30</v>
      </c>
      <c r="L8" s="12">
        <v>100</v>
      </c>
      <c r="M8" s="12">
        <v>1</v>
      </c>
      <c r="N8" s="15">
        <v>102</v>
      </c>
      <c r="O8" s="15">
        <f t="shared" si="0"/>
        <v>102</v>
      </c>
      <c r="P8" s="15">
        <v>102</v>
      </c>
      <c r="Q8" s="21">
        <f t="shared" si="1"/>
        <v>100</v>
      </c>
      <c r="R8" s="21">
        <f t="shared" si="2"/>
        <v>100</v>
      </c>
      <c r="S8" s="21">
        <v>100</v>
      </c>
      <c r="T8" s="12">
        <f t="shared" si="3"/>
        <v>1</v>
      </c>
      <c r="U8" s="15">
        <f t="shared" si="4"/>
        <v>102</v>
      </c>
      <c r="V8" s="12" t="str">
        <f t="shared" si="5"/>
        <v>GANADOR</v>
      </c>
      <c r="W8" s="12">
        <f t="shared" si="6"/>
        <v>0</v>
      </c>
      <c r="X8" s="12"/>
    </row>
    <row r="9" spans="3:24" x14ac:dyDescent="0.25">
      <c r="C9" s="12">
        <v>369</v>
      </c>
      <c r="D9" s="12" t="s">
        <v>125</v>
      </c>
      <c r="E9" s="13" t="s">
        <v>126</v>
      </c>
      <c r="F9" s="12">
        <v>3</v>
      </c>
      <c r="G9" s="15">
        <v>45.9</v>
      </c>
      <c r="H9" s="15">
        <v>137.69999999999999</v>
      </c>
      <c r="I9" s="18" t="s">
        <v>17</v>
      </c>
      <c r="J9" s="12">
        <v>20298841615</v>
      </c>
      <c r="K9" s="14">
        <v>30</v>
      </c>
      <c r="L9" s="12">
        <v>100</v>
      </c>
      <c r="M9" s="12">
        <v>3</v>
      </c>
      <c r="N9" s="15">
        <v>44</v>
      </c>
      <c r="O9" s="15">
        <f t="shared" si="0"/>
        <v>132</v>
      </c>
      <c r="P9" s="15">
        <v>44</v>
      </c>
      <c r="Q9" s="21">
        <f t="shared" si="1"/>
        <v>100</v>
      </c>
      <c r="R9" s="21">
        <f t="shared" si="2"/>
        <v>100</v>
      </c>
      <c r="S9" s="21">
        <v>100</v>
      </c>
      <c r="T9" s="12">
        <f t="shared" si="3"/>
        <v>3</v>
      </c>
      <c r="U9" s="15">
        <f t="shared" si="4"/>
        <v>132</v>
      </c>
      <c r="V9" s="12" t="str">
        <f t="shared" si="5"/>
        <v>GANADOR</v>
      </c>
      <c r="W9" s="12">
        <f t="shared" si="6"/>
        <v>0</v>
      </c>
      <c r="X9" s="12"/>
    </row>
    <row r="10" spans="3:24" ht="27" x14ac:dyDescent="0.25">
      <c r="C10" s="12">
        <v>467</v>
      </c>
      <c r="D10" s="12" t="s">
        <v>73</v>
      </c>
      <c r="E10" s="13" t="s">
        <v>74</v>
      </c>
      <c r="F10" s="12">
        <v>19</v>
      </c>
      <c r="G10" s="15">
        <v>79</v>
      </c>
      <c r="H10" s="15">
        <f t="shared" ref="H10:H11" si="8">+F10*G10</f>
        <v>1501</v>
      </c>
      <c r="I10" s="18" t="s">
        <v>17</v>
      </c>
      <c r="J10" s="12">
        <v>20298841615</v>
      </c>
      <c r="K10" s="14">
        <v>30</v>
      </c>
      <c r="L10" s="12">
        <v>100</v>
      </c>
      <c r="M10" s="12">
        <v>19</v>
      </c>
      <c r="N10" s="15">
        <v>67</v>
      </c>
      <c r="O10" s="15">
        <f t="shared" si="0"/>
        <v>1273</v>
      </c>
      <c r="P10" s="15">
        <v>67</v>
      </c>
      <c r="Q10" s="21">
        <f t="shared" si="1"/>
        <v>100</v>
      </c>
      <c r="R10" s="21">
        <f t="shared" si="2"/>
        <v>100</v>
      </c>
      <c r="S10" s="21">
        <v>100</v>
      </c>
      <c r="T10" s="12">
        <f t="shared" si="3"/>
        <v>19</v>
      </c>
      <c r="U10" s="15">
        <f t="shared" si="4"/>
        <v>1273</v>
      </c>
      <c r="V10" s="12" t="str">
        <f t="shared" si="5"/>
        <v>GANADOR</v>
      </c>
      <c r="W10" s="12">
        <f t="shared" si="6"/>
        <v>0</v>
      </c>
      <c r="X10" s="12"/>
    </row>
    <row r="11" spans="3:24" ht="27" x14ac:dyDescent="0.25">
      <c r="C11" s="12">
        <v>502</v>
      </c>
      <c r="D11" s="12" t="s">
        <v>79</v>
      </c>
      <c r="E11" s="13" t="s">
        <v>80</v>
      </c>
      <c r="F11" s="12">
        <v>1</v>
      </c>
      <c r="G11" s="15">
        <v>72</v>
      </c>
      <c r="H11" s="15">
        <f t="shared" si="8"/>
        <v>72</v>
      </c>
      <c r="I11" s="18" t="s">
        <v>17</v>
      </c>
      <c r="J11" s="12">
        <v>20298841615</v>
      </c>
      <c r="K11" s="14">
        <v>30</v>
      </c>
      <c r="L11" s="12">
        <v>100</v>
      </c>
      <c r="M11" s="12">
        <v>1</v>
      </c>
      <c r="N11" s="15">
        <v>64</v>
      </c>
      <c r="O11" s="15">
        <f t="shared" si="0"/>
        <v>64</v>
      </c>
      <c r="P11" s="15">
        <v>64</v>
      </c>
      <c r="Q11" s="21">
        <f t="shared" si="1"/>
        <v>100</v>
      </c>
      <c r="R11" s="21">
        <f t="shared" si="2"/>
        <v>100</v>
      </c>
      <c r="S11" s="21">
        <v>100</v>
      </c>
      <c r="T11" s="12">
        <f t="shared" si="3"/>
        <v>1</v>
      </c>
      <c r="U11" s="15">
        <f t="shared" si="4"/>
        <v>64</v>
      </c>
      <c r="V11" s="12" t="str">
        <f t="shared" si="5"/>
        <v>GANADOR</v>
      </c>
      <c r="W11" s="12">
        <f t="shared" si="6"/>
        <v>0</v>
      </c>
      <c r="X11" s="12"/>
    </row>
    <row r="12" spans="3:24" ht="40.5" x14ac:dyDescent="0.25">
      <c r="C12" s="12">
        <v>511</v>
      </c>
      <c r="D12" s="12" t="s">
        <v>156</v>
      </c>
      <c r="E12" s="13" t="s">
        <v>157</v>
      </c>
      <c r="F12" s="12">
        <v>154</v>
      </c>
      <c r="G12" s="15">
        <v>9.9</v>
      </c>
      <c r="H12" s="15">
        <v>1524.6000000000001</v>
      </c>
      <c r="I12" s="18" t="s">
        <v>19</v>
      </c>
      <c r="J12" s="12">
        <v>20562919202</v>
      </c>
      <c r="K12" s="14">
        <v>30</v>
      </c>
      <c r="L12" s="12">
        <v>100</v>
      </c>
      <c r="M12" s="12">
        <v>154</v>
      </c>
      <c r="N12" s="15">
        <v>9.9</v>
      </c>
      <c r="O12" s="15">
        <f t="shared" si="0"/>
        <v>1524.6000000000001</v>
      </c>
      <c r="P12" s="15">
        <v>9.9</v>
      </c>
      <c r="Q12" s="21">
        <f t="shared" si="1"/>
        <v>100</v>
      </c>
      <c r="R12" s="21">
        <f t="shared" si="2"/>
        <v>100</v>
      </c>
      <c r="S12" s="21">
        <v>100</v>
      </c>
      <c r="T12" s="12">
        <f t="shared" si="3"/>
        <v>154</v>
      </c>
      <c r="U12" s="15">
        <f t="shared" si="4"/>
        <v>1524.6000000000001</v>
      </c>
      <c r="V12" s="12" t="str">
        <f t="shared" si="5"/>
        <v>GANADOR</v>
      </c>
      <c r="W12" s="12">
        <f t="shared" si="6"/>
        <v>0</v>
      </c>
      <c r="X12" s="12"/>
    </row>
    <row r="13" spans="3:24" x14ac:dyDescent="0.25">
      <c r="C13" s="12">
        <v>535</v>
      </c>
      <c r="D13" s="12" t="s">
        <v>158</v>
      </c>
      <c r="E13" s="13" t="s">
        <v>159</v>
      </c>
      <c r="F13" s="12">
        <v>2</v>
      </c>
      <c r="G13" s="15">
        <v>44.1</v>
      </c>
      <c r="H13" s="15">
        <v>88.2</v>
      </c>
      <c r="I13" s="18" t="s">
        <v>19</v>
      </c>
      <c r="J13" s="12">
        <v>20562919202</v>
      </c>
      <c r="K13" s="14">
        <v>30</v>
      </c>
      <c r="L13" s="12">
        <v>100</v>
      </c>
      <c r="M13" s="12">
        <v>2</v>
      </c>
      <c r="N13" s="15">
        <v>44.1</v>
      </c>
      <c r="O13" s="15">
        <f t="shared" si="0"/>
        <v>88.2</v>
      </c>
      <c r="P13" s="15">
        <v>44.1</v>
      </c>
      <c r="Q13" s="21">
        <f t="shared" si="1"/>
        <v>100</v>
      </c>
      <c r="R13" s="21">
        <f t="shared" si="2"/>
        <v>100</v>
      </c>
      <c r="S13" s="21">
        <v>100</v>
      </c>
      <c r="T13" s="12">
        <f t="shared" si="3"/>
        <v>2</v>
      </c>
      <c r="U13" s="15">
        <f t="shared" si="4"/>
        <v>88.2</v>
      </c>
      <c r="V13" s="12" t="str">
        <f t="shared" si="5"/>
        <v>GANADOR</v>
      </c>
      <c r="W13" s="12">
        <f t="shared" si="6"/>
        <v>0</v>
      </c>
      <c r="X13" s="12"/>
    </row>
    <row r="14" spans="3:24" ht="27" x14ac:dyDescent="0.25">
      <c r="C14" s="12">
        <v>700</v>
      </c>
      <c r="D14" s="12" t="s">
        <v>87</v>
      </c>
      <c r="E14" s="13" t="s">
        <v>88</v>
      </c>
      <c r="F14" s="12">
        <v>2</v>
      </c>
      <c r="G14" s="15">
        <v>60</v>
      </c>
      <c r="H14" s="15">
        <v>120</v>
      </c>
      <c r="I14" s="18" t="s">
        <v>17</v>
      </c>
      <c r="J14" s="12">
        <v>20298841615</v>
      </c>
      <c r="K14" s="14">
        <v>30</v>
      </c>
      <c r="L14" s="12">
        <v>100</v>
      </c>
      <c r="M14" s="12">
        <v>2</v>
      </c>
      <c r="N14" s="15">
        <v>56</v>
      </c>
      <c r="O14" s="15">
        <f t="shared" si="0"/>
        <v>112</v>
      </c>
      <c r="P14" s="15">
        <v>56</v>
      </c>
      <c r="Q14" s="21">
        <f t="shared" si="1"/>
        <v>100</v>
      </c>
      <c r="R14" s="21">
        <f t="shared" si="2"/>
        <v>100</v>
      </c>
      <c r="S14" s="21">
        <v>100</v>
      </c>
      <c r="T14" s="12">
        <f t="shared" si="3"/>
        <v>2</v>
      </c>
      <c r="U14" s="15">
        <f t="shared" si="4"/>
        <v>112</v>
      </c>
      <c r="V14" s="12" t="str">
        <f t="shared" si="5"/>
        <v>GANADOR</v>
      </c>
      <c r="W14" s="12">
        <f t="shared" si="6"/>
        <v>0</v>
      </c>
      <c r="X14" s="12"/>
    </row>
    <row r="15" spans="3:24" x14ac:dyDescent="0.25">
      <c r="C15" s="12">
        <v>761</v>
      </c>
      <c r="D15" s="12" t="s">
        <v>146</v>
      </c>
      <c r="E15" s="13" t="s">
        <v>147</v>
      </c>
      <c r="F15" s="12">
        <v>124</v>
      </c>
      <c r="G15" s="15">
        <v>99</v>
      </c>
      <c r="H15" s="15">
        <v>12276</v>
      </c>
      <c r="I15" s="18" t="s">
        <v>190</v>
      </c>
      <c r="J15" s="12">
        <v>20607369926</v>
      </c>
      <c r="K15" s="14">
        <v>30</v>
      </c>
      <c r="L15" s="12">
        <v>100</v>
      </c>
      <c r="M15" s="12">
        <v>124</v>
      </c>
      <c r="N15" s="15">
        <v>95</v>
      </c>
      <c r="O15" s="15">
        <f t="shared" si="0"/>
        <v>11780</v>
      </c>
      <c r="P15" s="15">
        <v>95</v>
      </c>
      <c r="Q15" s="21">
        <f t="shared" si="1"/>
        <v>100</v>
      </c>
      <c r="R15" s="21">
        <f t="shared" si="2"/>
        <v>100</v>
      </c>
      <c r="S15" s="21">
        <v>100</v>
      </c>
      <c r="T15" s="12">
        <f t="shared" si="3"/>
        <v>124</v>
      </c>
      <c r="U15" s="15">
        <f t="shared" si="4"/>
        <v>11780</v>
      </c>
      <c r="V15" s="12" t="str">
        <f t="shared" si="5"/>
        <v>GANADOR</v>
      </c>
      <c r="W15" s="12">
        <f t="shared" si="6"/>
        <v>0</v>
      </c>
      <c r="X15" s="12"/>
    </row>
    <row r="16" spans="3:24" x14ac:dyDescent="0.25">
      <c r="C16" s="12">
        <v>805</v>
      </c>
      <c r="D16" s="12" t="s">
        <v>91</v>
      </c>
      <c r="E16" s="13" t="s">
        <v>92</v>
      </c>
      <c r="F16" s="12">
        <v>11</v>
      </c>
      <c r="G16" s="15">
        <v>126</v>
      </c>
      <c r="H16" s="15">
        <f>+F16*G16</f>
        <v>1386</v>
      </c>
      <c r="I16" s="18" t="s">
        <v>17</v>
      </c>
      <c r="J16" s="12">
        <v>20298841615</v>
      </c>
      <c r="K16" s="14">
        <v>30</v>
      </c>
      <c r="L16" s="12">
        <v>100</v>
      </c>
      <c r="M16" s="12">
        <v>6</v>
      </c>
      <c r="N16" s="15">
        <v>125</v>
      </c>
      <c r="O16" s="15">
        <f t="shared" si="0"/>
        <v>750</v>
      </c>
      <c r="P16" s="15">
        <v>125</v>
      </c>
      <c r="Q16" s="21">
        <f t="shared" si="1"/>
        <v>100</v>
      </c>
      <c r="R16" s="21">
        <f t="shared" si="2"/>
        <v>100</v>
      </c>
      <c r="S16" s="21">
        <v>100</v>
      </c>
      <c r="T16" s="12">
        <f t="shared" si="3"/>
        <v>6</v>
      </c>
      <c r="U16" s="15">
        <f t="shared" si="4"/>
        <v>750</v>
      </c>
      <c r="V16" s="12" t="str">
        <f t="shared" si="5"/>
        <v>GANADOR</v>
      </c>
      <c r="W16" s="12">
        <f t="shared" si="6"/>
        <v>5</v>
      </c>
      <c r="X16" s="12"/>
    </row>
    <row r="17" spans="3:24" ht="27" x14ac:dyDescent="0.25">
      <c r="C17" s="12">
        <v>817</v>
      </c>
      <c r="D17" s="12" t="s">
        <v>176</v>
      </c>
      <c r="E17" s="13" t="s">
        <v>177</v>
      </c>
      <c r="F17" s="12">
        <v>40</v>
      </c>
      <c r="G17" s="15">
        <v>38</v>
      </c>
      <c r="H17" s="15">
        <v>1520</v>
      </c>
      <c r="I17" s="18" t="s">
        <v>29</v>
      </c>
      <c r="J17" s="12">
        <v>20109705129</v>
      </c>
      <c r="K17" s="14">
        <v>25</v>
      </c>
      <c r="L17" s="12">
        <v>100</v>
      </c>
      <c r="M17" s="12">
        <v>40</v>
      </c>
      <c r="N17" s="15">
        <v>38</v>
      </c>
      <c r="O17" s="15">
        <f t="shared" si="0"/>
        <v>1520</v>
      </c>
      <c r="P17" s="15">
        <v>38</v>
      </c>
      <c r="Q17" s="21">
        <f t="shared" si="1"/>
        <v>100</v>
      </c>
      <c r="R17" s="21">
        <f t="shared" si="2"/>
        <v>100</v>
      </c>
      <c r="S17" s="21">
        <v>100</v>
      </c>
      <c r="T17" s="12">
        <f t="shared" si="3"/>
        <v>40</v>
      </c>
      <c r="U17" s="15">
        <f t="shared" si="4"/>
        <v>1520</v>
      </c>
      <c r="V17" s="12" t="str">
        <f t="shared" si="5"/>
        <v>GANADOR</v>
      </c>
      <c r="W17" s="12">
        <f t="shared" si="6"/>
        <v>0</v>
      </c>
      <c r="X17" s="12"/>
    </row>
    <row r="18" spans="3:24" x14ac:dyDescent="0.25">
      <c r="C18" s="12">
        <v>828</v>
      </c>
      <c r="D18" s="12" t="s">
        <v>160</v>
      </c>
      <c r="E18" s="13" t="s">
        <v>161</v>
      </c>
      <c r="F18" s="12">
        <v>10</v>
      </c>
      <c r="G18" s="15">
        <v>31.5</v>
      </c>
      <c r="H18" s="15">
        <v>315</v>
      </c>
      <c r="I18" s="18" t="s">
        <v>19</v>
      </c>
      <c r="J18" s="12">
        <v>20562919202</v>
      </c>
      <c r="K18" s="14">
        <v>30</v>
      </c>
      <c r="L18" s="12">
        <v>100</v>
      </c>
      <c r="M18" s="12">
        <v>10</v>
      </c>
      <c r="N18" s="15">
        <v>31.5</v>
      </c>
      <c r="O18" s="15">
        <f t="shared" si="0"/>
        <v>315</v>
      </c>
      <c r="P18" s="15">
        <v>31.5</v>
      </c>
      <c r="Q18" s="21">
        <f t="shared" si="1"/>
        <v>100</v>
      </c>
      <c r="R18" s="21">
        <f t="shared" si="2"/>
        <v>100</v>
      </c>
      <c r="S18" s="21">
        <v>100</v>
      </c>
      <c r="T18" s="12">
        <f t="shared" si="3"/>
        <v>10</v>
      </c>
      <c r="U18" s="15">
        <f t="shared" si="4"/>
        <v>315</v>
      </c>
      <c r="V18" s="12" t="str">
        <f t="shared" si="5"/>
        <v>GANADOR</v>
      </c>
      <c r="W18" s="12">
        <f t="shared" si="6"/>
        <v>0</v>
      </c>
      <c r="X18" s="12"/>
    </row>
    <row r="19" spans="3:24" ht="27" x14ac:dyDescent="0.25">
      <c r="C19" s="12">
        <v>1079</v>
      </c>
      <c r="D19" s="12" t="s">
        <v>133</v>
      </c>
      <c r="E19" s="13" t="s">
        <v>134</v>
      </c>
      <c r="F19" s="12">
        <v>16</v>
      </c>
      <c r="G19" s="15">
        <v>100</v>
      </c>
      <c r="H19" s="15">
        <f>+F19*G19</f>
        <v>1600</v>
      </c>
      <c r="I19" s="18" t="s">
        <v>17</v>
      </c>
      <c r="J19" s="12">
        <v>20298841615</v>
      </c>
      <c r="K19" s="14">
        <v>30</v>
      </c>
      <c r="L19" s="12">
        <v>100</v>
      </c>
      <c r="M19" s="12">
        <v>16</v>
      </c>
      <c r="N19" s="15">
        <v>96</v>
      </c>
      <c r="O19" s="15">
        <f t="shared" si="0"/>
        <v>1536</v>
      </c>
      <c r="P19" s="15">
        <v>96</v>
      </c>
      <c r="Q19" s="21">
        <f t="shared" si="1"/>
        <v>100</v>
      </c>
      <c r="R19" s="21">
        <f t="shared" si="2"/>
        <v>100</v>
      </c>
      <c r="S19" s="21">
        <v>100</v>
      </c>
      <c r="T19" s="12">
        <f t="shared" si="3"/>
        <v>16</v>
      </c>
      <c r="U19" s="15">
        <f t="shared" si="4"/>
        <v>1536</v>
      </c>
      <c r="V19" s="12" t="str">
        <f t="shared" si="5"/>
        <v>GANADOR</v>
      </c>
      <c r="W19" s="12">
        <f t="shared" si="6"/>
        <v>0</v>
      </c>
      <c r="X19" s="12"/>
    </row>
    <row r="20" spans="3:24" ht="27" x14ac:dyDescent="0.25">
      <c r="C20" s="12">
        <v>1082</v>
      </c>
      <c r="D20" s="12" t="s">
        <v>135</v>
      </c>
      <c r="E20" s="13" t="s">
        <v>136</v>
      </c>
      <c r="F20" s="12">
        <v>103</v>
      </c>
      <c r="G20" s="15">
        <v>130</v>
      </c>
      <c r="H20" s="15">
        <f>+F20*G20</f>
        <v>13390</v>
      </c>
      <c r="I20" s="18" t="s">
        <v>17</v>
      </c>
      <c r="J20" s="12">
        <v>20298841615</v>
      </c>
      <c r="K20" s="14">
        <v>30</v>
      </c>
      <c r="L20" s="12">
        <v>100</v>
      </c>
      <c r="M20" s="12">
        <v>103</v>
      </c>
      <c r="N20" s="15">
        <v>76</v>
      </c>
      <c r="O20" s="15">
        <f t="shared" si="0"/>
        <v>7828</v>
      </c>
      <c r="P20" s="15">
        <v>76</v>
      </c>
      <c r="Q20" s="21">
        <f t="shared" si="1"/>
        <v>100</v>
      </c>
      <c r="R20" s="21">
        <f t="shared" si="2"/>
        <v>100</v>
      </c>
      <c r="S20" s="21">
        <v>100</v>
      </c>
      <c r="T20" s="12">
        <f t="shared" si="3"/>
        <v>103</v>
      </c>
      <c r="U20" s="15">
        <f t="shared" si="4"/>
        <v>7828</v>
      </c>
      <c r="V20" s="12" t="str">
        <f t="shared" si="5"/>
        <v>GANADOR</v>
      </c>
      <c r="W20" s="12">
        <f t="shared" si="6"/>
        <v>0</v>
      </c>
      <c r="X20" s="12"/>
    </row>
    <row r="21" spans="3:24" x14ac:dyDescent="0.25">
      <c r="C21" s="12">
        <v>1172</v>
      </c>
      <c r="D21" s="12" t="s">
        <v>166</v>
      </c>
      <c r="E21" s="13" t="s">
        <v>167</v>
      </c>
      <c r="F21" s="12">
        <v>5</v>
      </c>
      <c r="G21" s="15">
        <v>59</v>
      </c>
      <c r="H21" s="15">
        <v>295</v>
      </c>
      <c r="I21" s="18" t="s">
        <v>20</v>
      </c>
      <c r="J21" s="12">
        <v>20536618075</v>
      </c>
      <c r="K21" s="14">
        <v>30</v>
      </c>
      <c r="L21" s="12">
        <v>100</v>
      </c>
      <c r="M21" s="12">
        <v>5</v>
      </c>
      <c r="N21" s="15">
        <v>59</v>
      </c>
      <c r="O21" s="15">
        <f t="shared" si="0"/>
        <v>295</v>
      </c>
      <c r="P21" s="15">
        <v>59</v>
      </c>
      <c r="Q21" s="21">
        <f t="shared" si="1"/>
        <v>100</v>
      </c>
      <c r="R21" s="21">
        <f t="shared" si="2"/>
        <v>100</v>
      </c>
      <c r="S21" s="21">
        <v>100</v>
      </c>
      <c r="T21" s="12">
        <f t="shared" si="3"/>
        <v>5</v>
      </c>
      <c r="U21" s="15">
        <f t="shared" si="4"/>
        <v>295</v>
      </c>
      <c r="V21" s="12" t="str">
        <f t="shared" si="5"/>
        <v>GANADOR</v>
      </c>
      <c r="W21" s="12">
        <f t="shared" si="6"/>
        <v>0</v>
      </c>
      <c r="X21" s="12"/>
    </row>
    <row r="22" spans="3:24" x14ac:dyDescent="0.25">
      <c r="C22" s="12">
        <v>1215</v>
      </c>
      <c r="D22" s="12" t="s">
        <v>137</v>
      </c>
      <c r="E22" s="13" t="s">
        <v>138</v>
      </c>
      <c r="F22" s="12">
        <v>2</v>
      </c>
      <c r="G22" s="15">
        <v>90</v>
      </c>
      <c r="H22" s="15">
        <f>+F22*G22</f>
        <v>180</v>
      </c>
      <c r="I22" s="18" t="s">
        <v>19</v>
      </c>
      <c r="J22" s="12">
        <v>20562919202</v>
      </c>
      <c r="K22" s="14">
        <v>30</v>
      </c>
      <c r="L22" s="12">
        <v>100</v>
      </c>
      <c r="M22" s="12">
        <v>2</v>
      </c>
      <c r="N22" s="15">
        <v>90</v>
      </c>
      <c r="O22" s="15">
        <f t="shared" si="0"/>
        <v>180</v>
      </c>
      <c r="P22" s="15">
        <v>90</v>
      </c>
      <c r="Q22" s="21">
        <f t="shared" si="1"/>
        <v>100</v>
      </c>
      <c r="R22" s="21">
        <f t="shared" si="2"/>
        <v>100</v>
      </c>
      <c r="S22" s="21">
        <v>100</v>
      </c>
      <c r="T22" s="12">
        <f t="shared" si="3"/>
        <v>2</v>
      </c>
      <c r="U22" s="15">
        <f t="shared" si="4"/>
        <v>180</v>
      </c>
      <c r="V22" s="12" t="str">
        <f t="shared" si="5"/>
        <v>GANADOR</v>
      </c>
      <c r="W22" s="12">
        <f t="shared" si="6"/>
        <v>0</v>
      </c>
      <c r="X22" s="12"/>
    </row>
    <row r="23" spans="3:24" x14ac:dyDescent="0.25">
      <c r="C23" s="12">
        <v>1305</v>
      </c>
      <c r="D23" s="12" t="s">
        <v>178</v>
      </c>
      <c r="E23" s="13" t="s">
        <v>179</v>
      </c>
      <c r="F23" s="12">
        <v>40</v>
      </c>
      <c r="G23" s="15">
        <v>62</v>
      </c>
      <c r="H23" s="15">
        <v>2480</v>
      </c>
      <c r="I23" s="18" t="s">
        <v>29</v>
      </c>
      <c r="J23" s="12">
        <v>20109705129</v>
      </c>
      <c r="K23" s="14">
        <v>25</v>
      </c>
      <c r="L23" s="12">
        <v>100</v>
      </c>
      <c r="M23" s="12">
        <v>40</v>
      </c>
      <c r="N23" s="15">
        <v>62</v>
      </c>
      <c r="O23" s="15">
        <f t="shared" si="0"/>
        <v>2480</v>
      </c>
      <c r="P23" s="15">
        <v>62</v>
      </c>
      <c r="Q23" s="21">
        <f t="shared" si="1"/>
        <v>100</v>
      </c>
      <c r="R23" s="21">
        <f t="shared" si="2"/>
        <v>100</v>
      </c>
      <c r="S23" s="21">
        <v>100</v>
      </c>
      <c r="T23" s="12">
        <f t="shared" si="3"/>
        <v>40</v>
      </c>
      <c r="U23" s="15">
        <f t="shared" si="4"/>
        <v>2480</v>
      </c>
      <c r="V23" s="12" t="str">
        <f t="shared" si="5"/>
        <v>GANADOR</v>
      </c>
      <c r="W23" s="12">
        <f t="shared" si="6"/>
        <v>0</v>
      </c>
      <c r="X23" s="12"/>
    </row>
    <row r="24" spans="3:24" ht="27" x14ac:dyDescent="0.25">
      <c r="C24" s="12">
        <v>1347</v>
      </c>
      <c r="D24" s="12" t="s">
        <v>180</v>
      </c>
      <c r="E24" s="13" t="s">
        <v>181</v>
      </c>
      <c r="F24" s="12">
        <v>42</v>
      </c>
      <c r="G24" s="15">
        <v>62</v>
      </c>
      <c r="H24" s="15">
        <v>2604</v>
      </c>
      <c r="I24" s="18" t="s">
        <v>29</v>
      </c>
      <c r="J24" s="12">
        <v>20109705129</v>
      </c>
      <c r="K24" s="14">
        <v>25</v>
      </c>
      <c r="L24" s="12">
        <v>100</v>
      </c>
      <c r="M24" s="12">
        <v>42</v>
      </c>
      <c r="N24" s="15">
        <v>62</v>
      </c>
      <c r="O24" s="15">
        <f t="shared" si="0"/>
        <v>2604</v>
      </c>
      <c r="P24" s="15">
        <v>62</v>
      </c>
      <c r="Q24" s="21">
        <f t="shared" si="1"/>
        <v>100</v>
      </c>
      <c r="R24" s="21">
        <f t="shared" si="2"/>
        <v>100</v>
      </c>
      <c r="S24" s="21">
        <v>100</v>
      </c>
      <c r="T24" s="12">
        <f t="shared" si="3"/>
        <v>42</v>
      </c>
      <c r="U24" s="15">
        <f t="shared" si="4"/>
        <v>2604</v>
      </c>
      <c r="V24" s="12" t="str">
        <f t="shared" si="5"/>
        <v>GANADOR</v>
      </c>
      <c r="W24" s="12">
        <f t="shared" si="6"/>
        <v>0</v>
      </c>
      <c r="X24" s="12"/>
    </row>
    <row r="25" spans="3:24" ht="27" x14ac:dyDescent="0.25">
      <c r="C25" s="12">
        <v>1479</v>
      </c>
      <c r="D25" s="12" t="s">
        <v>139</v>
      </c>
      <c r="E25" s="13" t="s">
        <v>140</v>
      </c>
      <c r="F25" s="12">
        <v>48</v>
      </c>
      <c r="G25" s="15">
        <v>144</v>
      </c>
      <c r="H25" s="15">
        <v>6912</v>
      </c>
      <c r="I25" s="18" t="s">
        <v>17</v>
      </c>
      <c r="J25" s="12">
        <v>20298841615</v>
      </c>
      <c r="K25" s="14">
        <v>30</v>
      </c>
      <c r="L25" s="12">
        <v>100</v>
      </c>
      <c r="M25" s="12">
        <v>48</v>
      </c>
      <c r="N25" s="15">
        <v>93</v>
      </c>
      <c r="O25" s="15">
        <f t="shared" si="0"/>
        <v>4464</v>
      </c>
      <c r="P25" s="15">
        <v>93</v>
      </c>
      <c r="Q25" s="21">
        <f t="shared" si="1"/>
        <v>100</v>
      </c>
      <c r="R25" s="21">
        <f t="shared" si="2"/>
        <v>100</v>
      </c>
      <c r="S25" s="21">
        <v>100</v>
      </c>
      <c r="T25" s="12">
        <f t="shared" si="3"/>
        <v>48</v>
      </c>
      <c r="U25" s="15">
        <f t="shared" si="4"/>
        <v>4464</v>
      </c>
      <c r="V25" s="12" t="str">
        <f t="shared" si="5"/>
        <v>GANADOR</v>
      </c>
      <c r="W25" s="12">
        <f t="shared" si="6"/>
        <v>0</v>
      </c>
      <c r="X25" s="12"/>
    </row>
    <row r="26" spans="3:24" ht="40.5" x14ac:dyDescent="0.25">
      <c r="C26" s="12">
        <v>1573</v>
      </c>
      <c r="D26" s="12" t="s">
        <v>101</v>
      </c>
      <c r="E26" s="13" t="s">
        <v>102</v>
      </c>
      <c r="F26" s="12">
        <v>2</v>
      </c>
      <c r="G26" s="15">
        <v>80</v>
      </c>
      <c r="H26" s="15">
        <f>+F26*G26</f>
        <v>160</v>
      </c>
      <c r="I26" s="18" t="s">
        <v>17</v>
      </c>
      <c r="J26" s="12">
        <v>20298841615</v>
      </c>
      <c r="K26" s="14">
        <v>30</v>
      </c>
      <c r="L26" s="12">
        <v>100</v>
      </c>
      <c r="M26" s="12">
        <v>2</v>
      </c>
      <c r="N26" s="15">
        <v>69</v>
      </c>
      <c r="O26" s="15">
        <f t="shared" si="0"/>
        <v>138</v>
      </c>
      <c r="P26" s="15">
        <v>69</v>
      </c>
      <c r="Q26" s="21">
        <f t="shared" si="1"/>
        <v>100</v>
      </c>
      <c r="R26" s="21">
        <f t="shared" si="2"/>
        <v>100</v>
      </c>
      <c r="S26" s="21">
        <v>100</v>
      </c>
      <c r="T26" s="12">
        <f t="shared" si="3"/>
        <v>2</v>
      </c>
      <c r="U26" s="15">
        <f t="shared" si="4"/>
        <v>138</v>
      </c>
      <c r="V26" s="12" t="str">
        <f t="shared" si="5"/>
        <v>GANADOR</v>
      </c>
      <c r="W26" s="12">
        <f t="shared" si="6"/>
        <v>0</v>
      </c>
      <c r="X26" s="12"/>
    </row>
    <row r="27" spans="3:24" x14ac:dyDescent="0.25">
      <c r="C27" s="12">
        <v>1907</v>
      </c>
      <c r="D27" s="12" t="s">
        <v>141</v>
      </c>
      <c r="E27" s="13" t="s">
        <v>142</v>
      </c>
      <c r="F27" s="12">
        <v>1</v>
      </c>
      <c r="G27" s="15">
        <v>62.1</v>
      </c>
      <c r="H27" s="15">
        <f>+F27*G27</f>
        <v>62.1</v>
      </c>
      <c r="I27" s="18" t="s">
        <v>19</v>
      </c>
      <c r="J27" s="12">
        <v>20562919202</v>
      </c>
      <c r="K27" s="14">
        <v>30</v>
      </c>
      <c r="L27" s="12">
        <v>100</v>
      </c>
      <c r="M27" s="12">
        <v>1</v>
      </c>
      <c r="N27" s="15">
        <v>62.1</v>
      </c>
      <c r="O27" s="15">
        <f t="shared" si="0"/>
        <v>62.1</v>
      </c>
      <c r="P27" s="15">
        <v>62.1</v>
      </c>
      <c r="Q27" s="21">
        <f t="shared" si="1"/>
        <v>100</v>
      </c>
      <c r="R27" s="21">
        <f t="shared" si="2"/>
        <v>100</v>
      </c>
      <c r="S27" s="21">
        <v>100</v>
      </c>
      <c r="T27" s="12">
        <f t="shared" si="3"/>
        <v>1</v>
      </c>
      <c r="U27" s="15">
        <f t="shared" si="4"/>
        <v>62.1</v>
      </c>
      <c r="V27" s="12" t="str">
        <f t="shared" si="5"/>
        <v>GANADOR</v>
      </c>
      <c r="W27" s="12">
        <f t="shared" si="6"/>
        <v>0</v>
      </c>
      <c r="X27" s="12"/>
    </row>
    <row r="28" spans="3:24" x14ac:dyDescent="0.25">
      <c r="C28" s="12">
        <v>2171</v>
      </c>
      <c r="D28" s="12" t="s">
        <v>47</v>
      </c>
      <c r="E28" s="13" t="s">
        <v>48</v>
      </c>
      <c r="F28" s="12">
        <v>7</v>
      </c>
      <c r="G28" s="15">
        <v>26</v>
      </c>
      <c r="H28" s="15">
        <f>+F28*G28</f>
        <v>182</v>
      </c>
      <c r="I28" s="18" t="s">
        <v>191</v>
      </c>
      <c r="J28" s="12">
        <v>20110979101</v>
      </c>
      <c r="K28" s="14">
        <v>30</v>
      </c>
      <c r="L28" s="12">
        <v>100</v>
      </c>
      <c r="M28" s="12">
        <v>5</v>
      </c>
      <c r="N28" s="15">
        <v>26</v>
      </c>
      <c r="O28" s="15">
        <f t="shared" si="0"/>
        <v>130</v>
      </c>
      <c r="P28" s="15">
        <v>26</v>
      </c>
      <c r="Q28" s="21">
        <f t="shared" si="1"/>
        <v>100</v>
      </c>
      <c r="R28" s="21">
        <f t="shared" si="2"/>
        <v>100</v>
      </c>
      <c r="S28" s="21">
        <v>100</v>
      </c>
      <c r="T28" s="12">
        <f t="shared" si="3"/>
        <v>5</v>
      </c>
      <c r="U28" s="15">
        <f t="shared" si="4"/>
        <v>130</v>
      </c>
      <c r="V28" s="12" t="str">
        <f t="shared" si="5"/>
        <v>GANADOR</v>
      </c>
      <c r="W28" s="12">
        <f t="shared" si="6"/>
        <v>2</v>
      </c>
      <c r="X28" s="12"/>
    </row>
    <row r="29" spans="3:24" x14ac:dyDescent="0.25">
      <c r="C29" s="12">
        <v>2189</v>
      </c>
      <c r="D29" s="12" t="s">
        <v>49</v>
      </c>
      <c r="E29" s="13" t="s">
        <v>50</v>
      </c>
      <c r="F29" s="12">
        <v>53</v>
      </c>
      <c r="G29" s="15">
        <v>28.8</v>
      </c>
      <c r="H29" s="15">
        <v>1526.4</v>
      </c>
      <c r="I29" s="18" t="s">
        <v>191</v>
      </c>
      <c r="J29" s="12">
        <v>20110979101</v>
      </c>
      <c r="K29" s="14">
        <v>30</v>
      </c>
      <c r="L29" s="12">
        <v>100</v>
      </c>
      <c r="M29" s="12">
        <v>53</v>
      </c>
      <c r="N29" s="15">
        <v>26</v>
      </c>
      <c r="O29" s="15">
        <f t="shared" si="0"/>
        <v>1378</v>
      </c>
      <c r="P29" s="15">
        <v>26</v>
      </c>
      <c r="Q29" s="21">
        <f t="shared" si="1"/>
        <v>100</v>
      </c>
      <c r="R29" s="21">
        <f t="shared" si="2"/>
        <v>100</v>
      </c>
      <c r="S29" s="21">
        <v>100</v>
      </c>
      <c r="T29" s="12">
        <f t="shared" si="3"/>
        <v>53</v>
      </c>
      <c r="U29" s="15">
        <f t="shared" si="4"/>
        <v>1378</v>
      </c>
      <c r="V29" s="12" t="str">
        <f t="shared" si="5"/>
        <v>GANADOR</v>
      </c>
      <c r="W29" s="12">
        <f t="shared" si="6"/>
        <v>0</v>
      </c>
      <c r="X29" s="12"/>
    </row>
    <row r="30" spans="3:24" x14ac:dyDescent="0.25">
      <c r="C30" s="12">
        <v>2193</v>
      </c>
      <c r="D30" s="12" t="s">
        <v>109</v>
      </c>
      <c r="E30" s="13" t="s">
        <v>110</v>
      </c>
      <c r="F30" s="12">
        <v>1</v>
      </c>
      <c r="G30" s="15">
        <v>125.8</v>
      </c>
      <c r="H30" s="15">
        <f>+F30*G30</f>
        <v>125.8</v>
      </c>
      <c r="I30" s="18" t="s">
        <v>17</v>
      </c>
      <c r="J30" s="12">
        <v>20298841615</v>
      </c>
      <c r="K30" s="14">
        <v>30</v>
      </c>
      <c r="L30" s="12">
        <v>100</v>
      </c>
      <c r="M30" s="12">
        <v>1</v>
      </c>
      <c r="N30" s="15">
        <v>118</v>
      </c>
      <c r="O30" s="15">
        <f t="shared" si="0"/>
        <v>118</v>
      </c>
      <c r="P30" s="15">
        <v>118</v>
      </c>
      <c r="Q30" s="21">
        <f t="shared" si="1"/>
        <v>100</v>
      </c>
      <c r="R30" s="21">
        <f t="shared" si="2"/>
        <v>100</v>
      </c>
      <c r="S30" s="21">
        <v>100</v>
      </c>
      <c r="T30" s="12">
        <f t="shared" si="3"/>
        <v>1</v>
      </c>
      <c r="U30" s="15">
        <f t="shared" si="4"/>
        <v>118</v>
      </c>
      <c r="V30" s="12" t="str">
        <f t="shared" si="5"/>
        <v>GANADOR</v>
      </c>
      <c r="W30" s="12">
        <f t="shared" si="6"/>
        <v>0</v>
      </c>
      <c r="X30" s="12"/>
    </row>
    <row r="31" spans="3:24" x14ac:dyDescent="0.25">
      <c r="C31" s="12">
        <v>2218</v>
      </c>
      <c r="D31" s="12" t="s">
        <v>51</v>
      </c>
      <c r="E31" s="13" t="s">
        <v>52</v>
      </c>
      <c r="F31" s="12">
        <v>53</v>
      </c>
      <c r="G31" s="15">
        <v>25</v>
      </c>
      <c r="H31" s="15">
        <v>1325</v>
      </c>
      <c r="I31" s="18" t="s">
        <v>191</v>
      </c>
      <c r="J31" s="12">
        <v>20110979101</v>
      </c>
      <c r="K31" s="14">
        <v>30</v>
      </c>
      <c r="L31" s="12">
        <v>100</v>
      </c>
      <c r="M31" s="12">
        <v>38</v>
      </c>
      <c r="N31" s="15">
        <v>22</v>
      </c>
      <c r="O31" s="15">
        <f t="shared" si="0"/>
        <v>836</v>
      </c>
      <c r="P31" s="15">
        <v>22</v>
      </c>
      <c r="Q31" s="21">
        <f t="shared" si="1"/>
        <v>100</v>
      </c>
      <c r="R31" s="21">
        <f t="shared" si="2"/>
        <v>100</v>
      </c>
      <c r="S31" s="21">
        <v>100</v>
      </c>
      <c r="T31" s="12">
        <f t="shared" si="3"/>
        <v>38</v>
      </c>
      <c r="U31" s="15">
        <f t="shared" si="4"/>
        <v>836</v>
      </c>
      <c r="V31" s="12" t="str">
        <f t="shared" si="5"/>
        <v>GANADOR</v>
      </c>
      <c r="W31" s="12">
        <f t="shared" si="6"/>
        <v>15</v>
      </c>
      <c r="X31" s="12"/>
    </row>
    <row r="32" spans="3:24" x14ac:dyDescent="0.25">
      <c r="C32" s="12">
        <v>2300</v>
      </c>
      <c r="D32" s="12" t="s">
        <v>143</v>
      </c>
      <c r="E32" s="13" t="s">
        <v>36</v>
      </c>
      <c r="F32" s="12">
        <v>38</v>
      </c>
      <c r="G32" s="15">
        <v>287.10000000000002</v>
      </c>
      <c r="H32" s="15">
        <f>+F32*G32</f>
        <v>10909.800000000001</v>
      </c>
      <c r="I32" s="18" t="s">
        <v>19</v>
      </c>
      <c r="J32" s="12">
        <v>20562919202</v>
      </c>
      <c r="K32" s="14">
        <v>30</v>
      </c>
      <c r="L32" s="12">
        <v>100</v>
      </c>
      <c r="M32" s="12">
        <v>38</v>
      </c>
      <c r="N32" s="15">
        <v>69</v>
      </c>
      <c r="O32" s="15">
        <f t="shared" si="0"/>
        <v>2622</v>
      </c>
      <c r="P32" s="15">
        <v>69</v>
      </c>
      <c r="Q32" s="21">
        <f t="shared" si="1"/>
        <v>100</v>
      </c>
      <c r="R32" s="21">
        <f t="shared" si="2"/>
        <v>100</v>
      </c>
      <c r="S32" s="21">
        <v>100</v>
      </c>
      <c r="T32" s="12">
        <f t="shared" si="3"/>
        <v>38</v>
      </c>
      <c r="U32" s="15">
        <f t="shared" si="4"/>
        <v>2622</v>
      </c>
      <c r="V32" s="12" t="str">
        <f t="shared" si="5"/>
        <v>GANADOR</v>
      </c>
      <c r="W32" s="12">
        <f t="shared" si="6"/>
        <v>0</v>
      </c>
      <c r="X32" s="12"/>
    </row>
    <row r="33" spans="3:24" x14ac:dyDescent="0.25">
      <c r="C33" s="12">
        <v>2418</v>
      </c>
      <c r="D33" s="12" t="s">
        <v>148</v>
      </c>
      <c r="E33" s="13" t="s">
        <v>149</v>
      </c>
      <c r="F33" s="12">
        <v>2</v>
      </c>
      <c r="G33" s="15">
        <v>81</v>
      </c>
      <c r="H33" s="15">
        <v>162</v>
      </c>
      <c r="I33" s="18" t="s">
        <v>190</v>
      </c>
      <c r="J33" s="12">
        <v>20607369926</v>
      </c>
      <c r="K33" s="14">
        <v>30</v>
      </c>
      <c r="L33" s="12">
        <v>100</v>
      </c>
      <c r="M33" s="12">
        <v>2</v>
      </c>
      <c r="N33" s="15">
        <v>79</v>
      </c>
      <c r="O33" s="15">
        <f t="shared" si="0"/>
        <v>158</v>
      </c>
      <c r="P33" s="15">
        <v>79</v>
      </c>
      <c r="Q33" s="21">
        <f t="shared" si="1"/>
        <v>100</v>
      </c>
      <c r="R33" s="21">
        <f t="shared" si="2"/>
        <v>100</v>
      </c>
      <c r="S33" s="21">
        <v>100</v>
      </c>
      <c r="T33" s="12">
        <f t="shared" si="3"/>
        <v>2</v>
      </c>
      <c r="U33" s="15">
        <f t="shared" si="4"/>
        <v>158</v>
      </c>
      <c r="V33" s="12" t="str">
        <f t="shared" si="5"/>
        <v>GANADOR</v>
      </c>
      <c r="W33" s="12">
        <f t="shared" si="6"/>
        <v>0</v>
      </c>
      <c r="X33" s="12"/>
    </row>
    <row r="34" spans="3:24" x14ac:dyDescent="0.25">
      <c r="C34" s="12">
        <v>2466</v>
      </c>
      <c r="D34" s="12" t="s">
        <v>150</v>
      </c>
      <c r="E34" s="13" t="s">
        <v>151</v>
      </c>
      <c r="F34" s="12">
        <v>75</v>
      </c>
      <c r="G34" s="15">
        <v>62</v>
      </c>
      <c r="H34" s="15">
        <v>4650</v>
      </c>
      <c r="I34" s="8" t="s">
        <v>15</v>
      </c>
      <c r="J34" s="22">
        <v>20602181805</v>
      </c>
      <c r="K34" s="14">
        <v>30</v>
      </c>
      <c r="L34" s="12">
        <v>100</v>
      </c>
      <c r="M34" s="12">
        <v>75</v>
      </c>
      <c r="N34" s="15">
        <v>59</v>
      </c>
      <c r="O34" s="15">
        <f t="shared" si="0"/>
        <v>4425</v>
      </c>
      <c r="P34" s="15">
        <v>59</v>
      </c>
      <c r="Q34" s="21">
        <f t="shared" si="1"/>
        <v>100</v>
      </c>
      <c r="R34" s="21">
        <f t="shared" si="2"/>
        <v>100</v>
      </c>
      <c r="S34" s="21">
        <v>100</v>
      </c>
      <c r="T34" s="12">
        <f t="shared" si="3"/>
        <v>75</v>
      </c>
      <c r="U34" s="15">
        <f t="shared" si="4"/>
        <v>4425</v>
      </c>
      <c r="V34" s="12" t="str">
        <f t="shared" si="5"/>
        <v>GANADOR</v>
      </c>
      <c r="W34" s="12">
        <f t="shared" si="6"/>
        <v>0</v>
      </c>
      <c r="X34" s="12"/>
    </row>
    <row r="35" spans="3:24" x14ac:dyDescent="0.25">
      <c r="C35" s="12">
        <v>2781</v>
      </c>
      <c r="D35" s="12" t="s">
        <v>152</v>
      </c>
      <c r="E35" s="13" t="s">
        <v>153</v>
      </c>
      <c r="F35" s="12">
        <v>2</v>
      </c>
      <c r="G35" s="15">
        <v>57.6</v>
      </c>
      <c r="H35" s="15">
        <v>115.2</v>
      </c>
      <c r="I35" s="18" t="s">
        <v>190</v>
      </c>
      <c r="J35" s="12">
        <v>20607369926</v>
      </c>
      <c r="K35" s="14">
        <v>30</v>
      </c>
      <c r="L35" s="12">
        <v>100</v>
      </c>
      <c r="M35" s="12">
        <v>2</v>
      </c>
      <c r="N35" s="15">
        <v>55</v>
      </c>
      <c r="O35" s="15">
        <f t="shared" si="0"/>
        <v>110</v>
      </c>
      <c r="P35" s="15">
        <v>55</v>
      </c>
      <c r="Q35" s="21">
        <f t="shared" si="1"/>
        <v>100</v>
      </c>
      <c r="R35" s="21">
        <f t="shared" si="2"/>
        <v>100</v>
      </c>
      <c r="S35" s="21">
        <v>100</v>
      </c>
      <c r="T35" s="12">
        <f t="shared" si="3"/>
        <v>2</v>
      </c>
      <c r="U35" s="15">
        <f t="shared" si="4"/>
        <v>110</v>
      </c>
      <c r="V35" s="12" t="str">
        <f t="shared" si="5"/>
        <v>GANADOR</v>
      </c>
      <c r="W35" s="12">
        <f t="shared" si="6"/>
        <v>0</v>
      </c>
      <c r="X35" s="12"/>
    </row>
    <row r="36" spans="3:24" x14ac:dyDescent="0.25">
      <c r="C36" s="12">
        <v>2793</v>
      </c>
      <c r="D36" s="12" t="s">
        <v>41</v>
      </c>
      <c r="E36" s="13" t="s">
        <v>42</v>
      </c>
      <c r="F36" s="12">
        <v>56</v>
      </c>
      <c r="G36" s="15">
        <v>29.4</v>
      </c>
      <c r="H36" s="15">
        <v>1646.3999999999999</v>
      </c>
      <c r="I36" s="18" t="s">
        <v>28</v>
      </c>
      <c r="J36" s="12">
        <v>20603234643</v>
      </c>
      <c r="K36" s="14">
        <v>30</v>
      </c>
      <c r="L36" s="12">
        <v>100</v>
      </c>
      <c r="M36" s="12">
        <v>56</v>
      </c>
      <c r="N36" s="15">
        <v>29.4</v>
      </c>
      <c r="O36" s="15">
        <f t="shared" si="0"/>
        <v>1646.3999999999999</v>
      </c>
      <c r="P36" s="15">
        <v>29.4</v>
      </c>
      <c r="Q36" s="21">
        <f t="shared" si="1"/>
        <v>100</v>
      </c>
      <c r="R36" s="21">
        <f t="shared" si="2"/>
        <v>100</v>
      </c>
      <c r="S36" s="21">
        <v>100</v>
      </c>
      <c r="T36" s="12">
        <f t="shared" si="3"/>
        <v>56</v>
      </c>
      <c r="U36" s="15">
        <f t="shared" si="4"/>
        <v>1646.3999999999999</v>
      </c>
      <c r="V36" s="12" t="str">
        <f t="shared" si="5"/>
        <v>GANADOR</v>
      </c>
      <c r="W36" s="12">
        <f t="shared" si="6"/>
        <v>0</v>
      </c>
      <c r="X36" s="12"/>
    </row>
    <row r="37" spans="3:24" ht="27" x14ac:dyDescent="0.25">
      <c r="C37" s="12">
        <v>2855</v>
      </c>
      <c r="D37" s="12" t="s">
        <v>53</v>
      </c>
      <c r="E37" s="13" t="s">
        <v>54</v>
      </c>
      <c r="F37" s="12">
        <v>5</v>
      </c>
      <c r="G37" s="15">
        <v>31.7</v>
      </c>
      <c r="H37" s="15">
        <v>158.5</v>
      </c>
      <c r="I37" s="18" t="s">
        <v>191</v>
      </c>
      <c r="J37" s="12">
        <v>20110979101</v>
      </c>
      <c r="K37" s="14">
        <v>30</v>
      </c>
      <c r="L37" s="12">
        <v>100</v>
      </c>
      <c r="M37" s="12">
        <v>5</v>
      </c>
      <c r="N37" s="15">
        <v>29.4</v>
      </c>
      <c r="O37" s="15">
        <f t="shared" si="0"/>
        <v>147</v>
      </c>
      <c r="P37" s="15">
        <v>29.4</v>
      </c>
      <c r="Q37" s="21">
        <f t="shared" si="1"/>
        <v>100</v>
      </c>
      <c r="R37" s="21">
        <f t="shared" si="2"/>
        <v>100</v>
      </c>
      <c r="S37" s="21">
        <v>100</v>
      </c>
      <c r="T37" s="12">
        <f t="shared" si="3"/>
        <v>5</v>
      </c>
      <c r="U37" s="15">
        <f t="shared" si="4"/>
        <v>147</v>
      </c>
      <c r="V37" s="12" t="str">
        <f t="shared" si="5"/>
        <v>GANADOR</v>
      </c>
      <c r="W37" s="12">
        <f t="shared" si="6"/>
        <v>0</v>
      </c>
      <c r="X37" s="12"/>
    </row>
    <row r="38" spans="3:24" x14ac:dyDescent="0.25">
      <c r="C38" s="12">
        <v>2859</v>
      </c>
      <c r="D38" s="12" t="s">
        <v>55</v>
      </c>
      <c r="E38" s="13" t="s">
        <v>56</v>
      </c>
      <c r="F38" s="12">
        <v>2</v>
      </c>
      <c r="G38" s="15">
        <v>42</v>
      </c>
      <c r="H38" s="15">
        <v>84</v>
      </c>
      <c r="I38" s="18" t="s">
        <v>191</v>
      </c>
      <c r="J38" s="12">
        <v>20110979101</v>
      </c>
      <c r="K38" s="14">
        <v>30</v>
      </c>
      <c r="L38" s="12">
        <v>100</v>
      </c>
      <c r="M38" s="12">
        <v>2</v>
      </c>
      <c r="N38" s="15">
        <v>39</v>
      </c>
      <c r="O38" s="15">
        <f t="shared" si="0"/>
        <v>78</v>
      </c>
      <c r="P38" s="15">
        <v>39</v>
      </c>
      <c r="Q38" s="21">
        <f t="shared" si="1"/>
        <v>100</v>
      </c>
      <c r="R38" s="21">
        <f t="shared" si="2"/>
        <v>100</v>
      </c>
      <c r="S38" s="21">
        <v>100</v>
      </c>
      <c r="T38" s="12">
        <f t="shared" si="3"/>
        <v>2</v>
      </c>
      <c r="U38" s="15">
        <f t="shared" si="4"/>
        <v>78</v>
      </c>
      <c r="V38" s="12" t="str">
        <f t="shared" si="5"/>
        <v>GANADOR</v>
      </c>
      <c r="W38" s="12">
        <f t="shared" si="6"/>
        <v>0</v>
      </c>
      <c r="X38" s="12"/>
    </row>
    <row r="39" spans="3:24" x14ac:dyDescent="0.25">
      <c r="C39" s="12">
        <v>2909</v>
      </c>
      <c r="D39" s="12" t="s">
        <v>154</v>
      </c>
      <c r="E39" s="13" t="s">
        <v>155</v>
      </c>
      <c r="F39" s="12">
        <v>2</v>
      </c>
      <c r="G39" s="15">
        <v>81</v>
      </c>
      <c r="H39" s="15">
        <v>162</v>
      </c>
      <c r="I39" s="18" t="s">
        <v>190</v>
      </c>
      <c r="J39" s="12">
        <v>20607369926</v>
      </c>
      <c r="K39" s="14">
        <v>30</v>
      </c>
      <c r="L39" s="12">
        <v>100</v>
      </c>
      <c r="M39" s="12">
        <v>2</v>
      </c>
      <c r="N39" s="15">
        <v>79</v>
      </c>
      <c r="O39" s="15">
        <f t="shared" si="0"/>
        <v>158</v>
      </c>
      <c r="P39" s="15">
        <v>79</v>
      </c>
      <c r="Q39" s="21">
        <f t="shared" si="1"/>
        <v>100</v>
      </c>
      <c r="R39" s="21">
        <f t="shared" si="2"/>
        <v>100</v>
      </c>
      <c r="S39" s="21">
        <v>100</v>
      </c>
      <c r="T39" s="12">
        <f t="shared" si="3"/>
        <v>2</v>
      </c>
      <c r="U39" s="15">
        <f t="shared" si="4"/>
        <v>158</v>
      </c>
      <c r="V39" s="12" t="str">
        <f t="shared" si="5"/>
        <v>GANADOR</v>
      </c>
      <c r="W39" s="12">
        <f t="shared" si="6"/>
        <v>0</v>
      </c>
      <c r="X39" s="12"/>
    </row>
    <row r="40" spans="3:24" ht="15" x14ac:dyDescent="0.25">
      <c r="C40" s="23"/>
      <c r="D40" s="23"/>
      <c r="E40" s="20"/>
      <c r="F40" s="23"/>
      <c r="G40" s="25"/>
      <c r="H40" s="25"/>
      <c r="I40" s="19"/>
      <c r="J40" s="23"/>
      <c r="K40" s="23"/>
      <c r="L40" s="23"/>
      <c r="M40" s="23"/>
      <c r="N40" s="25"/>
      <c r="O40" s="25"/>
      <c r="P40" s="25"/>
      <c r="Q40" s="23"/>
      <c r="R40" s="23"/>
      <c r="S40" s="23"/>
      <c r="T40" s="23"/>
      <c r="U40" s="54"/>
      <c r="V40" s="23"/>
      <c r="W40" s="23"/>
      <c r="X40" s="23"/>
    </row>
    <row r="41" spans="3:24" ht="15" x14ac:dyDescent="0.25">
      <c r="C41" s="23"/>
      <c r="D41" s="23"/>
      <c r="E41" s="20"/>
      <c r="F41" s="23"/>
      <c r="G41" s="25"/>
      <c r="H41" s="25"/>
      <c r="I41" s="19"/>
      <c r="J41" s="23"/>
      <c r="K41" s="23"/>
      <c r="L41" s="23"/>
      <c r="M41" s="23"/>
      <c r="N41" s="25"/>
      <c r="O41" s="25"/>
      <c r="P41" s="25"/>
      <c r="Q41" s="23"/>
      <c r="R41" s="23"/>
      <c r="S41" s="23"/>
      <c r="T41" s="23"/>
      <c r="U41" s="25"/>
      <c r="V41" s="23"/>
      <c r="W41" s="23"/>
      <c r="X41" s="23"/>
    </row>
    <row r="42" spans="3:24" ht="15" x14ac:dyDescent="0.25">
      <c r="C42" s="23"/>
      <c r="D42" s="23"/>
      <c r="E42" s="20"/>
      <c r="F42" s="23"/>
      <c r="G42" s="25"/>
      <c r="H42" s="25"/>
      <c r="I42" s="19"/>
      <c r="J42" s="23"/>
      <c r="K42" s="23"/>
      <c r="L42" s="23"/>
      <c r="M42" s="23"/>
      <c r="N42" s="25"/>
      <c r="O42" s="25"/>
      <c r="P42" s="25"/>
      <c r="Q42" s="23"/>
      <c r="R42" s="23"/>
      <c r="S42" s="23"/>
      <c r="T42" s="23"/>
      <c r="U42" s="25"/>
      <c r="V42" s="23"/>
      <c r="W42" s="23"/>
      <c r="X42" s="23"/>
    </row>
    <row r="43" spans="3:24" ht="15" x14ac:dyDescent="0.25">
      <c r="C43" s="23"/>
      <c r="D43" s="23"/>
      <c r="E43" s="20"/>
      <c r="F43" s="23"/>
      <c r="G43" s="25"/>
      <c r="H43" s="25"/>
      <c r="I43" s="19"/>
      <c r="J43" s="23"/>
      <c r="K43" s="23"/>
      <c r="L43" s="23"/>
      <c r="M43" s="23"/>
      <c r="N43" s="25"/>
      <c r="O43" s="25"/>
      <c r="P43" s="25"/>
      <c r="Q43" s="23"/>
      <c r="R43" s="23"/>
      <c r="S43" s="23"/>
      <c r="T43" s="23"/>
      <c r="U43" s="25"/>
      <c r="V43" s="23"/>
      <c r="W43" s="23"/>
      <c r="X43" s="23"/>
    </row>
    <row r="44" spans="3:24" ht="15" x14ac:dyDescent="0.25">
      <c r="C44" s="23"/>
      <c r="D44" s="23"/>
      <c r="E44" s="20"/>
      <c r="F44" s="23"/>
      <c r="G44" s="25"/>
      <c r="H44" s="25"/>
      <c r="I44" s="19"/>
      <c r="J44" s="23"/>
      <c r="K44" s="23"/>
      <c r="L44" s="23"/>
      <c r="M44" s="23"/>
      <c r="N44" s="25"/>
      <c r="O44" s="25"/>
      <c r="P44" s="25"/>
      <c r="Q44" s="23"/>
      <c r="R44" s="23"/>
      <c r="S44" s="23"/>
      <c r="T44" s="23"/>
      <c r="U44" s="25"/>
      <c r="V44" s="23"/>
      <c r="W44" s="23"/>
      <c r="X44" s="23"/>
    </row>
    <row r="45" spans="3:24" ht="15" x14ac:dyDescent="0.25">
      <c r="C45" s="23"/>
      <c r="D45" s="23"/>
      <c r="E45" s="20"/>
      <c r="F45" s="23"/>
      <c r="G45" s="25"/>
      <c r="H45" s="25"/>
      <c r="I45" s="19"/>
      <c r="J45" s="23"/>
      <c r="K45" s="23"/>
      <c r="L45" s="23"/>
      <c r="M45" s="23"/>
      <c r="N45" s="25"/>
      <c r="O45" s="25"/>
      <c r="P45" s="25"/>
      <c r="Q45" s="23"/>
      <c r="R45" s="23"/>
      <c r="S45" s="23"/>
      <c r="T45" s="23"/>
      <c r="U45" s="25"/>
      <c r="V45" s="23"/>
      <c r="W45" s="23"/>
      <c r="X45" s="23"/>
    </row>
    <row r="46" spans="3:24" ht="15" x14ac:dyDescent="0.25">
      <c r="C46" s="23"/>
      <c r="D46" s="23"/>
      <c r="E46" s="20"/>
      <c r="F46" s="23"/>
      <c r="G46" s="25"/>
      <c r="H46" s="25"/>
      <c r="I46" s="19"/>
      <c r="J46" s="23"/>
      <c r="K46" s="23"/>
      <c r="L46" s="23"/>
      <c r="M46" s="23"/>
      <c r="N46" s="25"/>
      <c r="O46" s="25"/>
      <c r="P46" s="25"/>
      <c r="Q46" s="23"/>
      <c r="R46" s="23"/>
      <c r="S46" s="23"/>
      <c r="T46" s="23"/>
      <c r="U46" s="25"/>
      <c r="V46" s="23"/>
      <c r="W46" s="23"/>
      <c r="X46" s="23"/>
    </row>
  </sheetData>
  <conditionalFormatting sqref="C26:C27 C29:C30 C32:C39">
    <cfRule type="duplicateValues" dxfId="77" priority="61"/>
  </conditionalFormatting>
  <conditionalFormatting sqref="D5">
    <cfRule type="duplicateValues" dxfId="76" priority="60"/>
  </conditionalFormatting>
  <conditionalFormatting sqref="I6:I15 I17:I27 I29:I30 I32:I39">
    <cfRule type="containsText" dxfId="75" priority="45" operator="containsText" text="SIN POSTOR">
      <formula>NOT(ISERROR(SEARCH("SIN POSTOR",I6)))</formula>
    </cfRule>
  </conditionalFormatting>
  <conditionalFormatting sqref="K6:K15 K17:K27 K29:K30 K32:K39">
    <cfRule type="cellIs" dxfId="74" priority="48" operator="greaterThan">
      <formula>30</formula>
    </cfRule>
    <cfRule type="cellIs" dxfId="73" priority="49" operator="lessThanOrEqual">
      <formula>30</formula>
    </cfRule>
  </conditionalFormatting>
  <conditionalFormatting sqref="L6:L15 L17:L27 L29:L30 L32:L39">
    <cfRule type="containsText" dxfId="72" priority="47" operator="containsText" text="DESCALIFICADO">
      <formula>NOT(ISERROR(SEARCH("DESCALIFICADO",L6)))</formula>
    </cfRule>
  </conditionalFormatting>
  <conditionalFormatting sqref="M6:M15 M17:M27 M29:M30 M32:M39">
    <cfRule type="cellIs" dxfId="71" priority="52" operator="lessThan">
      <formula>F6</formula>
    </cfRule>
    <cfRule type="cellIs" dxfId="70" priority="53" operator="greaterThanOrEqual">
      <formula>F6</formula>
    </cfRule>
  </conditionalFormatting>
  <conditionalFormatting sqref="N6:N15 N17:N27 N29:N30 N32:N39">
    <cfRule type="cellIs" dxfId="69" priority="50" operator="lessThanOrEqual">
      <formula>G6</formula>
    </cfRule>
    <cfRule type="cellIs" dxfId="68" priority="51" operator="greaterThan">
      <formula>G6</formula>
    </cfRule>
  </conditionalFormatting>
  <conditionalFormatting sqref="O5:W5">
    <cfRule type="duplicateValues" dxfId="67" priority="59"/>
  </conditionalFormatting>
  <conditionalFormatting sqref="Q6:Q15 Q17:Q27 Q29:Q30 Q32:Q39">
    <cfRule type="containsText" dxfId="66" priority="58" operator="containsText" text="DESCALIFICADO">
      <formula>NOT(ISERROR(SEARCH("DESCALIFICADO",Q6)))</formula>
    </cfRule>
  </conditionalFormatting>
  <conditionalFormatting sqref="V6:V15 V17:V27 V29:V30 V32:V39">
    <cfRule type="containsText" dxfId="65" priority="54" operator="containsText" text="DESCALIFICADO">
      <formula>NOT(ISERROR(SEARCH("DESCALIFICADO",V6)))</formula>
    </cfRule>
    <cfRule type="containsText" dxfId="64" priority="55" operator="containsText" text="SIN POSTOR">
      <formula>NOT(ISERROR(SEARCH("SIN POSTOR",V6)))</formula>
    </cfRule>
    <cfRule type="containsText" dxfId="63" priority="56" operator="containsText" text="PERDEDOR">
      <formula>NOT(ISERROR(SEARCH("PERDEDOR",V6)))</formula>
    </cfRule>
    <cfRule type="containsText" dxfId="62" priority="57" operator="containsText" text="GANADOR">
      <formula>NOT(ISERROR(SEARCH("GANADOR",V6)))</formula>
    </cfRule>
  </conditionalFormatting>
  <conditionalFormatting sqref="X6:X15 X17:X27 X29:X30 X32:X39">
    <cfRule type="containsText" dxfId="61" priority="46" operator="containsText" text="EMPATE">
      <formula>NOT(ISERROR(SEARCH("EMPATE",X6)))</formula>
    </cfRule>
  </conditionalFormatting>
  <conditionalFormatting sqref="I16">
    <cfRule type="containsText" dxfId="60" priority="31" operator="containsText" text="SIN POSTOR">
      <formula>NOT(ISERROR(SEARCH("SIN POSTOR",I16)))</formula>
    </cfRule>
  </conditionalFormatting>
  <conditionalFormatting sqref="K16">
    <cfRule type="cellIs" dxfId="59" priority="34" operator="greaterThan">
      <formula>30</formula>
    </cfRule>
    <cfRule type="cellIs" dxfId="58" priority="35" operator="lessThanOrEqual">
      <formula>30</formula>
    </cfRule>
  </conditionalFormatting>
  <conditionalFormatting sqref="L16">
    <cfRule type="containsText" dxfId="57" priority="33" operator="containsText" text="DESCALIFICADO">
      <formula>NOT(ISERROR(SEARCH("DESCALIFICADO",L16)))</formula>
    </cfRule>
  </conditionalFormatting>
  <conditionalFormatting sqref="M16">
    <cfRule type="cellIs" dxfId="56" priority="38" operator="lessThan">
      <formula>F16</formula>
    </cfRule>
    <cfRule type="cellIs" dxfId="55" priority="39" operator="greaterThanOrEqual">
      <formula>F16</formula>
    </cfRule>
  </conditionalFormatting>
  <conditionalFormatting sqref="N16">
    <cfRule type="cellIs" dxfId="54" priority="36" operator="lessThanOrEqual">
      <formula>G16</formula>
    </cfRule>
    <cfRule type="cellIs" dxfId="53" priority="37" operator="greaterThan">
      <formula>G16</formula>
    </cfRule>
  </conditionalFormatting>
  <conditionalFormatting sqref="Q16">
    <cfRule type="containsText" dxfId="52" priority="44" operator="containsText" text="DESCALIFICADO">
      <formula>NOT(ISERROR(SEARCH("DESCALIFICADO",Q16)))</formula>
    </cfRule>
  </conditionalFormatting>
  <conditionalFormatting sqref="V16">
    <cfRule type="containsText" dxfId="51" priority="40" operator="containsText" text="DESCALIFICADO">
      <formula>NOT(ISERROR(SEARCH("DESCALIFICADO",V16)))</formula>
    </cfRule>
    <cfRule type="containsText" dxfId="50" priority="41" operator="containsText" text="SIN POSTOR">
      <formula>NOT(ISERROR(SEARCH("SIN POSTOR",V16)))</formula>
    </cfRule>
    <cfRule type="containsText" dxfId="49" priority="42" operator="containsText" text="PERDEDOR">
      <formula>NOT(ISERROR(SEARCH("PERDEDOR",V16)))</formula>
    </cfRule>
    <cfRule type="containsText" dxfId="48" priority="43" operator="containsText" text="GANADOR">
      <formula>NOT(ISERROR(SEARCH("GANADOR",V16)))</formula>
    </cfRule>
  </conditionalFormatting>
  <conditionalFormatting sqref="X16">
    <cfRule type="containsText" dxfId="47" priority="32" operator="containsText" text="EMPATE">
      <formula>NOT(ISERROR(SEARCH("EMPATE",X16)))</formula>
    </cfRule>
  </conditionalFormatting>
  <conditionalFormatting sqref="I28">
    <cfRule type="containsText" dxfId="46" priority="16" operator="containsText" text="SIN POSTOR">
      <formula>NOT(ISERROR(SEARCH("SIN POSTOR",I28)))</formula>
    </cfRule>
  </conditionalFormatting>
  <conditionalFormatting sqref="K28">
    <cfRule type="cellIs" dxfId="45" priority="19" operator="greaterThan">
      <formula>30</formula>
    </cfRule>
    <cfRule type="cellIs" dxfId="44" priority="20" operator="lessThanOrEqual">
      <formula>30</formula>
    </cfRule>
  </conditionalFormatting>
  <conditionalFormatting sqref="L28">
    <cfRule type="containsText" dxfId="43" priority="18" operator="containsText" text="DESCALIFICADO">
      <formula>NOT(ISERROR(SEARCH("DESCALIFICADO",L28)))</formula>
    </cfRule>
  </conditionalFormatting>
  <conditionalFormatting sqref="M28">
    <cfRule type="cellIs" dxfId="42" priority="23" operator="lessThan">
      <formula>F28</formula>
    </cfRule>
    <cfRule type="cellIs" dxfId="41" priority="24" operator="greaterThanOrEqual">
      <formula>F28</formula>
    </cfRule>
  </conditionalFormatting>
  <conditionalFormatting sqref="N28">
    <cfRule type="cellIs" dxfId="40" priority="21" operator="lessThanOrEqual">
      <formula>G28</formula>
    </cfRule>
    <cfRule type="cellIs" dxfId="39" priority="22" operator="greaterThan">
      <formula>G28</formula>
    </cfRule>
  </conditionalFormatting>
  <conditionalFormatting sqref="Q28">
    <cfRule type="containsText" dxfId="38" priority="29" operator="containsText" text="DESCALIFICADO">
      <formula>NOT(ISERROR(SEARCH("DESCALIFICADO",Q28)))</formula>
    </cfRule>
  </conditionalFormatting>
  <conditionalFormatting sqref="V28">
    <cfRule type="containsText" dxfId="37" priority="25" operator="containsText" text="DESCALIFICADO">
      <formula>NOT(ISERROR(SEARCH("DESCALIFICADO",V28)))</formula>
    </cfRule>
    <cfRule type="containsText" dxfId="36" priority="26" operator="containsText" text="SIN POSTOR">
      <formula>NOT(ISERROR(SEARCH("SIN POSTOR",V28)))</formula>
    </cfRule>
    <cfRule type="containsText" dxfId="35" priority="27" operator="containsText" text="PERDEDOR">
      <formula>NOT(ISERROR(SEARCH("PERDEDOR",V28)))</formula>
    </cfRule>
    <cfRule type="containsText" dxfId="34" priority="28" operator="containsText" text="GANADOR">
      <formula>NOT(ISERROR(SEARCH("GANADOR",V28)))</formula>
    </cfRule>
  </conditionalFormatting>
  <conditionalFormatting sqref="X28">
    <cfRule type="containsText" dxfId="33" priority="17" operator="containsText" text="EMPATE">
      <formula>NOT(ISERROR(SEARCH("EMPATE",X28)))</formula>
    </cfRule>
  </conditionalFormatting>
  <conditionalFormatting sqref="C28">
    <cfRule type="duplicateValues" dxfId="32" priority="30"/>
  </conditionalFormatting>
  <conditionalFormatting sqref="I31">
    <cfRule type="containsText" dxfId="31" priority="1" operator="containsText" text="SIN POSTOR">
      <formula>NOT(ISERROR(SEARCH("SIN POSTOR",I31)))</formula>
    </cfRule>
  </conditionalFormatting>
  <conditionalFormatting sqref="K31">
    <cfRule type="cellIs" dxfId="30" priority="4" operator="greaterThan">
      <formula>30</formula>
    </cfRule>
    <cfRule type="cellIs" dxfId="29" priority="5" operator="lessThanOrEqual">
      <formula>30</formula>
    </cfRule>
  </conditionalFormatting>
  <conditionalFormatting sqref="L31">
    <cfRule type="containsText" dxfId="28" priority="3" operator="containsText" text="DESCALIFICADO">
      <formula>NOT(ISERROR(SEARCH("DESCALIFICADO",L31)))</formula>
    </cfRule>
  </conditionalFormatting>
  <conditionalFormatting sqref="M31">
    <cfRule type="cellIs" dxfId="27" priority="8" operator="lessThan">
      <formula>F31</formula>
    </cfRule>
    <cfRule type="cellIs" dxfId="26" priority="9" operator="greaterThanOrEqual">
      <formula>F31</formula>
    </cfRule>
  </conditionalFormatting>
  <conditionalFormatting sqref="N31">
    <cfRule type="cellIs" dxfId="25" priority="6" operator="lessThanOrEqual">
      <formula>G31</formula>
    </cfRule>
    <cfRule type="cellIs" dxfId="24" priority="7" operator="greaterThan">
      <formula>G31</formula>
    </cfRule>
  </conditionalFormatting>
  <conditionalFormatting sqref="Q31">
    <cfRule type="containsText" dxfId="23" priority="14" operator="containsText" text="DESCALIFICADO">
      <formula>NOT(ISERROR(SEARCH("DESCALIFICADO",Q31)))</formula>
    </cfRule>
  </conditionalFormatting>
  <conditionalFormatting sqref="V31">
    <cfRule type="containsText" dxfId="22" priority="10" operator="containsText" text="DESCALIFICADO">
      <formula>NOT(ISERROR(SEARCH("DESCALIFICADO",V31)))</formula>
    </cfRule>
    <cfRule type="containsText" dxfId="21" priority="11" operator="containsText" text="SIN POSTOR">
      <formula>NOT(ISERROR(SEARCH("SIN POSTOR",V31)))</formula>
    </cfRule>
    <cfRule type="containsText" dxfId="20" priority="12" operator="containsText" text="PERDEDOR">
      <formula>NOT(ISERROR(SEARCH("PERDEDOR",V31)))</formula>
    </cfRule>
    <cfRule type="containsText" dxfId="19" priority="13" operator="containsText" text="GANADOR">
      <formula>NOT(ISERROR(SEARCH("GANADOR",V31)))</formula>
    </cfRule>
  </conditionalFormatting>
  <conditionalFormatting sqref="X31">
    <cfRule type="containsText" dxfId="18" priority="2" operator="containsText" text="EMPATE">
      <formula>NOT(ISERROR(SEARCH("EMPATE",X31)))</formula>
    </cfRule>
  </conditionalFormatting>
  <conditionalFormatting sqref="C31">
    <cfRule type="duplicateValues" dxfId="17" priority="15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FA86D-F831-4475-8006-719AB3AE31FE}">
  <dimension ref="B2:X58"/>
  <sheetViews>
    <sheetView showGridLines="0" zoomScale="80" zoomScaleNormal="80" workbookViewId="0">
      <selection activeCell="K9" sqref="K9"/>
    </sheetView>
  </sheetViews>
  <sheetFormatPr baseColWidth="10" defaultColWidth="11.42578125" defaultRowHeight="13.5" x14ac:dyDescent="0.25"/>
  <cols>
    <col min="1" max="1" width="11.42578125" style="3"/>
    <col min="2" max="3" width="11.42578125" style="4"/>
    <col min="4" max="4" width="9.5703125" style="4" bestFit="1" customWidth="1"/>
    <col min="5" max="5" width="38.42578125" style="10" customWidth="1"/>
    <col min="6" max="6" width="16.28515625" style="4" bestFit="1" customWidth="1"/>
    <col min="7" max="8" width="11.42578125" style="24"/>
    <col min="9" max="9" width="45" style="9" customWidth="1"/>
    <col min="10" max="10" width="13" style="4" bestFit="1" customWidth="1"/>
    <col min="11" max="12" width="11.42578125" style="4"/>
    <col min="13" max="13" width="16.28515625" style="4" bestFit="1" customWidth="1"/>
    <col min="14" max="14" width="15.140625" style="24" customWidth="1"/>
    <col min="15" max="15" width="17" style="24" bestFit="1" customWidth="1"/>
    <col min="16" max="16" width="18.85546875" style="24" bestFit="1" customWidth="1"/>
    <col min="17" max="17" width="18.140625" style="4" bestFit="1" customWidth="1"/>
    <col min="18" max="18" width="13.7109375" style="4" bestFit="1" customWidth="1"/>
    <col min="19" max="19" width="14.140625" style="4" bestFit="1" customWidth="1"/>
    <col min="20" max="20" width="22" style="4" bestFit="1" customWidth="1"/>
    <col min="21" max="21" width="18.7109375" style="24" customWidth="1"/>
    <col min="22" max="22" width="15.85546875" style="4" bestFit="1" customWidth="1"/>
    <col min="23" max="23" width="22" style="4" bestFit="1" customWidth="1"/>
    <col min="24" max="24" width="25.85546875" style="4" bestFit="1" customWidth="1"/>
    <col min="25" max="16384" width="11.42578125" style="3"/>
  </cols>
  <sheetData>
    <row r="2" spans="3:24" x14ac:dyDescent="0.25">
      <c r="C2" s="1" t="s">
        <v>203</v>
      </c>
    </row>
    <row r="3" spans="3:24" x14ac:dyDescent="0.25">
      <c r="C3" s="1" t="s">
        <v>27</v>
      </c>
    </row>
    <row r="5" spans="3:24" ht="40.5" x14ac:dyDescent="0.25">
      <c r="C5" s="11" t="s">
        <v>21</v>
      </c>
      <c r="D5" s="11" t="s">
        <v>201</v>
      </c>
      <c r="E5" s="11" t="s">
        <v>22</v>
      </c>
      <c r="F5" s="11" t="s">
        <v>202</v>
      </c>
      <c r="G5" s="11" t="s">
        <v>192</v>
      </c>
      <c r="H5" s="11" t="s">
        <v>193</v>
      </c>
      <c r="I5" s="16" t="s">
        <v>0</v>
      </c>
      <c r="J5" s="16" t="s">
        <v>26</v>
      </c>
      <c r="K5" s="16" t="s">
        <v>196</v>
      </c>
      <c r="L5" s="16" t="s">
        <v>197</v>
      </c>
      <c r="M5" s="16" t="s">
        <v>204</v>
      </c>
      <c r="N5" s="16" t="s">
        <v>194</v>
      </c>
      <c r="O5" s="17" t="s">
        <v>210</v>
      </c>
      <c r="P5" s="17" t="s">
        <v>205</v>
      </c>
      <c r="Q5" s="17" t="s">
        <v>206</v>
      </c>
      <c r="R5" s="17" t="s">
        <v>207</v>
      </c>
      <c r="S5" s="17" t="s">
        <v>208</v>
      </c>
      <c r="T5" s="17" t="s">
        <v>209</v>
      </c>
      <c r="U5" s="17" t="s">
        <v>23</v>
      </c>
      <c r="V5" s="17" t="s">
        <v>200</v>
      </c>
      <c r="W5" s="17" t="s">
        <v>211</v>
      </c>
      <c r="X5" s="16" t="s">
        <v>195</v>
      </c>
    </row>
    <row r="6" spans="3:24" ht="27" x14ac:dyDescent="0.25">
      <c r="C6" s="12">
        <v>79</v>
      </c>
      <c r="D6" s="12" t="s">
        <v>131</v>
      </c>
      <c r="E6" s="13" t="s">
        <v>132</v>
      </c>
      <c r="F6" s="12">
        <v>2</v>
      </c>
      <c r="G6" s="15">
        <v>103</v>
      </c>
      <c r="H6" s="15">
        <f t="shared" ref="H6:H11" si="0">+F6*G6</f>
        <v>206</v>
      </c>
      <c r="I6" s="18" t="s">
        <v>198</v>
      </c>
      <c r="J6" s="12"/>
      <c r="K6" s="14"/>
      <c r="L6" s="12"/>
      <c r="M6" s="12"/>
      <c r="N6" s="15"/>
      <c r="O6" s="15"/>
      <c r="P6" s="15"/>
      <c r="Q6" s="21"/>
      <c r="R6" s="21"/>
      <c r="S6" s="21"/>
      <c r="T6" s="12"/>
      <c r="U6" s="15"/>
      <c r="V6" s="12" t="s">
        <v>198</v>
      </c>
      <c r="W6" s="12">
        <f>+F6</f>
        <v>2</v>
      </c>
      <c r="X6" s="12"/>
    </row>
    <row r="7" spans="3:24" ht="27" x14ac:dyDescent="0.25">
      <c r="C7" s="12">
        <v>92</v>
      </c>
      <c r="D7" s="12" t="s">
        <v>57</v>
      </c>
      <c r="E7" s="13" t="s">
        <v>58</v>
      </c>
      <c r="F7" s="12">
        <v>26</v>
      </c>
      <c r="G7" s="15">
        <v>25</v>
      </c>
      <c r="H7" s="15">
        <f t="shared" si="0"/>
        <v>650</v>
      </c>
      <c r="I7" s="18" t="s">
        <v>198</v>
      </c>
      <c r="J7" s="12"/>
      <c r="K7" s="14"/>
      <c r="L7" s="12"/>
      <c r="M7" s="12"/>
      <c r="N7" s="15"/>
      <c r="O7" s="15"/>
      <c r="P7" s="15"/>
      <c r="Q7" s="21"/>
      <c r="R7" s="21"/>
      <c r="S7" s="21"/>
      <c r="T7" s="12"/>
      <c r="U7" s="15"/>
      <c r="V7" s="12" t="s">
        <v>198</v>
      </c>
      <c r="W7" s="12">
        <f t="shared" ref="W7:W9" si="1">+F7</f>
        <v>26</v>
      </c>
      <c r="X7" s="12"/>
    </row>
    <row r="8" spans="3:24" ht="27" x14ac:dyDescent="0.25">
      <c r="C8" s="12">
        <v>119</v>
      </c>
      <c r="D8" s="12" t="s">
        <v>184</v>
      </c>
      <c r="E8" s="13" t="s">
        <v>185</v>
      </c>
      <c r="F8" s="12">
        <v>27</v>
      </c>
      <c r="G8" s="15">
        <v>79</v>
      </c>
      <c r="H8" s="15">
        <f t="shared" si="0"/>
        <v>2133</v>
      </c>
      <c r="I8" s="18" t="s">
        <v>198</v>
      </c>
      <c r="J8" s="12"/>
      <c r="K8" s="14"/>
      <c r="L8" s="12"/>
      <c r="M8" s="12"/>
      <c r="N8" s="15"/>
      <c r="O8" s="15"/>
      <c r="P8" s="15"/>
      <c r="Q8" s="21"/>
      <c r="R8" s="21"/>
      <c r="S8" s="21"/>
      <c r="T8" s="12"/>
      <c r="U8" s="15"/>
      <c r="V8" s="12" t="s">
        <v>198</v>
      </c>
      <c r="W8" s="12">
        <f t="shared" si="1"/>
        <v>27</v>
      </c>
      <c r="X8" s="12"/>
    </row>
    <row r="9" spans="3:24" ht="27" x14ac:dyDescent="0.25">
      <c r="C9" s="12">
        <v>129</v>
      </c>
      <c r="D9" s="12" t="s">
        <v>59</v>
      </c>
      <c r="E9" s="13" t="s">
        <v>60</v>
      </c>
      <c r="F9" s="12">
        <v>3</v>
      </c>
      <c r="G9" s="15">
        <v>202.6</v>
      </c>
      <c r="H9" s="15">
        <f t="shared" si="0"/>
        <v>607.79999999999995</v>
      </c>
      <c r="I9" s="18" t="s">
        <v>198</v>
      </c>
      <c r="J9" s="12"/>
      <c r="K9" s="14"/>
      <c r="L9" s="12"/>
      <c r="M9" s="12"/>
      <c r="N9" s="15"/>
      <c r="O9" s="15"/>
      <c r="P9" s="15"/>
      <c r="Q9" s="21"/>
      <c r="R9" s="21"/>
      <c r="S9" s="21"/>
      <c r="T9" s="12"/>
      <c r="U9" s="15"/>
      <c r="V9" s="12" t="s">
        <v>198</v>
      </c>
      <c r="W9" s="12">
        <f t="shared" si="1"/>
        <v>3</v>
      </c>
      <c r="X9" s="12"/>
    </row>
    <row r="10" spans="3:24" x14ac:dyDescent="0.25">
      <c r="C10" s="12">
        <v>232</v>
      </c>
      <c r="D10" s="12" t="s">
        <v>164</v>
      </c>
      <c r="E10" s="13" t="s">
        <v>165</v>
      </c>
      <c r="F10" s="12">
        <v>38</v>
      </c>
      <c r="G10" s="15">
        <v>71</v>
      </c>
      <c r="H10" s="15">
        <f t="shared" si="0"/>
        <v>2698</v>
      </c>
      <c r="I10" s="18" t="s">
        <v>198</v>
      </c>
      <c r="J10" s="12"/>
      <c r="K10" s="14"/>
      <c r="L10" s="12"/>
      <c r="M10" s="12"/>
      <c r="N10" s="15"/>
      <c r="O10" s="15"/>
      <c r="P10" s="15"/>
      <c r="Q10" s="21"/>
      <c r="R10" s="21"/>
      <c r="S10" s="21"/>
      <c r="T10" s="12"/>
      <c r="U10" s="15"/>
      <c r="V10" s="12" t="s">
        <v>198</v>
      </c>
      <c r="W10" s="12">
        <f t="shared" ref="W10:W11" si="2">+F10</f>
        <v>38</v>
      </c>
      <c r="X10" s="12"/>
    </row>
    <row r="11" spans="3:24" ht="27" x14ac:dyDescent="0.25">
      <c r="C11" s="12">
        <v>359</v>
      </c>
      <c r="D11" s="12" t="s">
        <v>63</v>
      </c>
      <c r="E11" s="13" t="s">
        <v>64</v>
      </c>
      <c r="F11" s="12">
        <v>37</v>
      </c>
      <c r="G11" s="15">
        <v>63</v>
      </c>
      <c r="H11" s="15">
        <f t="shared" si="0"/>
        <v>2331</v>
      </c>
      <c r="I11" s="18" t="s">
        <v>198</v>
      </c>
      <c r="J11" s="12"/>
      <c r="K11" s="14"/>
      <c r="L11" s="12"/>
      <c r="M11" s="12"/>
      <c r="N11" s="15"/>
      <c r="O11" s="15"/>
      <c r="P11" s="15"/>
      <c r="Q11" s="21"/>
      <c r="R11" s="21"/>
      <c r="S11" s="21"/>
      <c r="T11" s="12"/>
      <c r="U11" s="15"/>
      <c r="V11" s="12" t="s">
        <v>198</v>
      </c>
      <c r="W11" s="12">
        <f t="shared" si="2"/>
        <v>37</v>
      </c>
      <c r="X11" s="12"/>
    </row>
    <row r="12" spans="3:24" ht="27" x14ac:dyDescent="0.25">
      <c r="C12" s="12">
        <v>372</v>
      </c>
      <c r="D12" s="12" t="s">
        <v>65</v>
      </c>
      <c r="E12" s="13" t="s">
        <v>66</v>
      </c>
      <c r="F12" s="12">
        <v>40</v>
      </c>
      <c r="G12" s="15">
        <v>85.7</v>
      </c>
      <c r="H12" s="15">
        <f>+F12*G12</f>
        <v>3428</v>
      </c>
      <c r="I12" s="18" t="s">
        <v>198</v>
      </c>
      <c r="J12" s="12"/>
      <c r="K12" s="14"/>
      <c r="L12" s="12"/>
      <c r="M12" s="12"/>
      <c r="N12" s="15"/>
      <c r="O12" s="15"/>
      <c r="P12" s="15"/>
      <c r="Q12" s="21"/>
      <c r="R12" s="21"/>
      <c r="S12" s="21"/>
      <c r="T12" s="12"/>
      <c r="U12" s="15"/>
      <c r="V12" s="12" t="s">
        <v>198</v>
      </c>
      <c r="W12" s="12">
        <f t="shared" ref="W12:W16" si="3">+F12</f>
        <v>40</v>
      </c>
      <c r="X12" s="12"/>
    </row>
    <row r="13" spans="3:24" ht="27" x14ac:dyDescent="0.25">
      <c r="C13" s="12">
        <v>386</v>
      </c>
      <c r="D13" s="12" t="s">
        <v>67</v>
      </c>
      <c r="E13" s="13" t="s">
        <v>68</v>
      </c>
      <c r="F13" s="12">
        <v>3</v>
      </c>
      <c r="G13" s="15">
        <v>151.6</v>
      </c>
      <c r="H13" s="15">
        <f>+F13*G13</f>
        <v>454.79999999999995</v>
      </c>
      <c r="I13" s="18" t="s">
        <v>198</v>
      </c>
      <c r="J13" s="12"/>
      <c r="K13" s="14"/>
      <c r="L13" s="12"/>
      <c r="M13" s="12"/>
      <c r="N13" s="15"/>
      <c r="O13" s="15"/>
      <c r="P13" s="15"/>
      <c r="Q13" s="21"/>
      <c r="R13" s="21"/>
      <c r="S13" s="21"/>
      <c r="T13" s="12"/>
      <c r="U13" s="15"/>
      <c r="V13" s="12" t="s">
        <v>198</v>
      </c>
      <c r="W13" s="12">
        <f t="shared" si="3"/>
        <v>3</v>
      </c>
      <c r="X13" s="12"/>
    </row>
    <row r="14" spans="3:24" x14ac:dyDescent="0.25">
      <c r="C14" s="12">
        <v>426</v>
      </c>
      <c r="D14" s="12" t="s">
        <v>168</v>
      </c>
      <c r="E14" s="13" t="s">
        <v>169</v>
      </c>
      <c r="F14" s="12">
        <v>2</v>
      </c>
      <c r="G14" s="15">
        <v>40</v>
      </c>
      <c r="H14" s="15">
        <v>80</v>
      </c>
      <c r="I14" s="18" t="s">
        <v>198</v>
      </c>
      <c r="J14" s="12"/>
      <c r="K14" s="14"/>
      <c r="L14" s="12"/>
      <c r="M14" s="12"/>
      <c r="N14" s="15"/>
      <c r="O14" s="15"/>
      <c r="P14" s="15"/>
      <c r="Q14" s="21"/>
      <c r="R14" s="21"/>
      <c r="S14" s="21"/>
      <c r="T14" s="12"/>
      <c r="U14" s="15"/>
      <c r="V14" s="12" t="s">
        <v>198</v>
      </c>
      <c r="W14" s="12">
        <f t="shared" si="3"/>
        <v>2</v>
      </c>
      <c r="X14" s="12"/>
    </row>
    <row r="15" spans="3:24" ht="27" x14ac:dyDescent="0.25">
      <c r="C15" s="12">
        <v>458</v>
      </c>
      <c r="D15" s="12" t="s">
        <v>69</v>
      </c>
      <c r="E15" s="13" t="s">
        <v>70</v>
      </c>
      <c r="F15" s="12">
        <v>26</v>
      </c>
      <c r="G15" s="15">
        <v>54</v>
      </c>
      <c r="H15" s="15">
        <f t="shared" ref="H15:H18" si="4">+F15*G15</f>
        <v>1404</v>
      </c>
      <c r="I15" s="18" t="s">
        <v>198</v>
      </c>
      <c r="J15" s="12"/>
      <c r="K15" s="14"/>
      <c r="L15" s="12"/>
      <c r="M15" s="12"/>
      <c r="N15" s="15"/>
      <c r="O15" s="15"/>
      <c r="P15" s="15"/>
      <c r="Q15" s="21"/>
      <c r="R15" s="21"/>
      <c r="S15" s="21"/>
      <c r="T15" s="12"/>
      <c r="U15" s="15"/>
      <c r="V15" s="12" t="s">
        <v>198</v>
      </c>
      <c r="W15" s="12">
        <f t="shared" si="3"/>
        <v>26</v>
      </c>
      <c r="X15" s="12"/>
    </row>
    <row r="16" spans="3:24" ht="54" x14ac:dyDescent="0.25">
      <c r="C16" s="12">
        <v>459</v>
      </c>
      <c r="D16" s="12" t="s">
        <v>71</v>
      </c>
      <c r="E16" s="13" t="s">
        <v>72</v>
      </c>
      <c r="F16" s="12">
        <v>9</v>
      </c>
      <c r="G16" s="15">
        <v>42</v>
      </c>
      <c r="H16" s="15">
        <f t="shared" si="4"/>
        <v>378</v>
      </c>
      <c r="I16" s="18" t="s">
        <v>198</v>
      </c>
      <c r="J16" s="12"/>
      <c r="K16" s="14"/>
      <c r="L16" s="12"/>
      <c r="M16" s="12"/>
      <c r="N16" s="15"/>
      <c r="O16" s="15"/>
      <c r="P16" s="15"/>
      <c r="Q16" s="21"/>
      <c r="R16" s="21"/>
      <c r="S16" s="21"/>
      <c r="T16" s="12"/>
      <c r="U16" s="15"/>
      <c r="V16" s="12" t="s">
        <v>198</v>
      </c>
      <c r="W16" s="12">
        <f t="shared" si="3"/>
        <v>9</v>
      </c>
      <c r="X16" s="12"/>
    </row>
    <row r="17" spans="3:24" x14ac:dyDescent="0.25">
      <c r="C17" s="12">
        <v>475</v>
      </c>
      <c r="D17" s="12" t="s">
        <v>75</v>
      </c>
      <c r="E17" s="13" t="s">
        <v>76</v>
      </c>
      <c r="F17" s="12">
        <v>5</v>
      </c>
      <c r="G17" s="15">
        <v>33</v>
      </c>
      <c r="H17" s="15">
        <f t="shared" si="4"/>
        <v>165</v>
      </c>
      <c r="I17" s="18" t="s">
        <v>198</v>
      </c>
      <c r="J17" s="12"/>
      <c r="K17" s="14"/>
      <c r="L17" s="12"/>
      <c r="M17" s="12"/>
      <c r="N17" s="15"/>
      <c r="O17" s="15"/>
      <c r="P17" s="15"/>
      <c r="Q17" s="21"/>
      <c r="R17" s="21"/>
      <c r="S17" s="21"/>
      <c r="T17" s="12"/>
      <c r="U17" s="15"/>
      <c r="V17" s="12" t="s">
        <v>198</v>
      </c>
      <c r="W17" s="12">
        <f t="shared" ref="W17:W18" si="5">+F17</f>
        <v>5</v>
      </c>
      <c r="X17" s="12"/>
    </row>
    <row r="18" spans="3:24" x14ac:dyDescent="0.25">
      <c r="C18" s="12">
        <v>497</v>
      </c>
      <c r="D18" s="12" t="s">
        <v>77</v>
      </c>
      <c r="E18" s="13" t="s">
        <v>78</v>
      </c>
      <c r="F18" s="12">
        <v>40</v>
      </c>
      <c r="G18" s="15">
        <v>65</v>
      </c>
      <c r="H18" s="15">
        <f t="shared" si="4"/>
        <v>2600</v>
      </c>
      <c r="I18" s="18" t="s">
        <v>198</v>
      </c>
      <c r="J18" s="12"/>
      <c r="K18" s="14"/>
      <c r="L18" s="12"/>
      <c r="M18" s="12"/>
      <c r="N18" s="15"/>
      <c r="O18" s="15"/>
      <c r="P18" s="15"/>
      <c r="Q18" s="21"/>
      <c r="R18" s="21"/>
      <c r="S18" s="21"/>
      <c r="T18" s="12"/>
      <c r="U18" s="15"/>
      <c r="V18" s="12" t="s">
        <v>198</v>
      </c>
      <c r="W18" s="12">
        <f t="shared" si="5"/>
        <v>40</v>
      </c>
      <c r="X18" s="12"/>
    </row>
    <row r="19" spans="3:24" ht="40.5" x14ac:dyDescent="0.25">
      <c r="C19" s="12">
        <v>541</v>
      </c>
      <c r="D19" s="12" t="s">
        <v>81</v>
      </c>
      <c r="E19" s="13" t="s">
        <v>82</v>
      </c>
      <c r="F19" s="12">
        <v>1</v>
      </c>
      <c r="G19" s="15">
        <v>108</v>
      </c>
      <c r="H19" s="15">
        <f>+F19*G19</f>
        <v>108</v>
      </c>
      <c r="I19" s="18" t="s">
        <v>198</v>
      </c>
      <c r="J19" s="12"/>
      <c r="K19" s="14"/>
      <c r="L19" s="12"/>
      <c r="M19" s="12"/>
      <c r="N19" s="15"/>
      <c r="O19" s="15"/>
      <c r="P19" s="15"/>
      <c r="Q19" s="21"/>
      <c r="R19" s="21"/>
      <c r="S19" s="21"/>
      <c r="T19" s="12"/>
      <c r="U19" s="15"/>
      <c r="V19" s="12" t="s">
        <v>198</v>
      </c>
      <c r="W19" s="12">
        <f t="shared" ref="W19:W21" si="6">+F19</f>
        <v>1</v>
      </c>
      <c r="X19" s="12"/>
    </row>
    <row r="20" spans="3:24" ht="40.5" x14ac:dyDescent="0.25">
      <c r="C20" s="12">
        <v>650</v>
      </c>
      <c r="D20" s="12" t="s">
        <v>83</v>
      </c>
      <c r="E20" s="13" t="s">
        <v>84</v>
      </c>
      <c r="F20" s="12">
        <v>37</v>
      </c>
      <c r="G20" s="15">
        <v>87</v>
      </c>
      <c r="H20" s="15">
        <f>+F20*G20</f>
        <v>3219</v>
      </c>
      <c r="I20" s="18" t="s">
        <v>198</v>
      </c>
      <c r="J20" s="12"/>
      <c r="K20" s="14"/>
      <c r="L20" s="12"/>
      <c r="M20" s="12"/>
      <c r="N20" s="15"/>
      <c r="O20" s="15"/>
      <c r="P20" s="15"/>
      <c r="Q20" s="21"/>
      <c r="R20" s="21"/>
      <c r="S20" s="21"/>
      <c r="T20" s="12"/>
      <c r="U20" s="15"/>
      <c r="V20" s="12" t="s">
        <v>198</v>
      </c>
      <c r="W20" s="12">
        <f t="shared" si="6"/>
        <v>37</v>
      </c>
      <c r="X20" s="12"/>
    </row>
    <row r="21" spans="3:24" ht="27" x14ac:dyDescent="0.25">
      <c r="C21" s="12">
        <v>692</v>
      </c>
      <c r="D21" s="12" t="s">
        <v>85</v>
      </c>
      <c r="E21" s="13" t="s">
        <v>86</v>
      </c>
      <c r="F21" s="12">
        <v>8</v>
      </c>
      <c r="G21" s="15">
        <v>173.5</v>
      </c>
      <c r="H21" s="15">
        <f>+F21*G21</f>
        <v>1388</v>
      </c>
      <c r="I21" s="18" t="s">
        <v>198</v>
      </c>
      <c r="J21" s="12"/>
      <c r="K21" s="14"/>
      <c r="L21" s="12"/>
      <c r="M21" s="12"/>
      <c r="N21" s="15"/>
      <c r="O21" s="15"/>
      <c r="P21" s="15"/>
      <c r="Q21" s="21"/>
      <c r="R21" s="21"/>
      <c r="S21" s="21"/>
      <c r="T21" s="12"/>
      <c r="U21" s="15"/>
      <c r="V21" s="12" t="s">
        <v>198</v>
      </c>
      <c r="W21" s="12">
        <f t="shared" si="6"/>
        <v>8</v>
      </c>
      <c r="X21" s="12"/>
    </row>
    <row r="22" spans="3:24" x14ac:dyDescent="0.25">
      <c r="C22" s="12">
        <v>710</v>
      </c>
      <c r="D22" s="12" t="s">
        <v>186</v>
      </c>
      <c r="E22" s="13" t="s">
        <v>187</v>
      </c>
      <c r="F22" s="12">
        <v>13</v>
      </c>
      <c r="G22" s="15">
        <v>108</v>
      </c>
      <c r="H22" s="15">
        <v>1404</v>
      </c>
      <c r="I22" s="18" t="s">
        <v>198</v>
      </c>
      <c r="J22" s="12"/>
      <c r="K22" s="14"/>
      <c r="L22" s="12"/>
      <c r="M22" s="12"/>
      <c r="N22" s="15"/>
      <c r="O22" s="15"/>
      <c r="P22" s="15"/>
      <c r="Q22" s="21"/>
      <c r="R22" s="21"/>
      <c r="S22" s="21"/>
      <c r="T22" s="12"/>
      <c r="U22" s="15"/>
      <c r="V22" s="12" t="s">
        <v>198</v>
      </c>
      <c r="W22" s="12">
        <f t="shared" ref="W22:W23" si="7">+F22</f>
        <v>13</v>
      </c>
      <c r="X22" s="12"/>
    </row>
    <row r="23" spans="3:24" ht="27" x14ac:dyDescent="0.25">
      <c r="C23" s="12">
        <v>752</v>
      </c>
      <c r="D23" s="12" t="s">
        <v>89</v>
      </c>
      <c r="E23" s="13" t="s">
        <v>90</v>
      </c>
      <c r="F23" s="12">
        <v>34</v>
      </c>
      <c r="G23" s="15">
        <v>92</v>
      </c>
      <c r="H23" s="15">
        <f>+F23*G23</f>
        <v>3128</v>
      </c>
      <c r="I23" s="18" t="s">
        <v>198</v>
      </c>
      <c r="J23" s="12"/>
      <c r="K23" s="14"/>
      <c r="L23" s="12"/>
      <c r="M23" s="12"/>
      <c r="N23" s="15"/>
      <c r="O23" s="15"/>
      <c r="P23" s="15"/>
      <c r="Q23" s="21"/>
      <c r="R23" s="21"/>
      <c r="S23" s="21"/>
      <c r="T23" s="12"/>
      <c r="U23" s="15"/>
      <c r="V23" s="12" t="s">
        <v>198</v>
      </c>
      <c r="W23" s="12">
        <f t="shared" si="7"/>
        <v>34</v>
      </c>
      <c r="X23" s="12"/>
    </row>
    <row r="24" spans="3:24" ht="40.5" x14ac:dyDescent="0.25">
      <c r="C24" s="12">
        <v>929</v>
      </c>
      <c r="D24" s="12" t="s">
        <v>93</v>
      </c>
      <c r="E24" s="13" t="s">
        <v>94</v>
      </c>
      <c r="F24" s="12">
        <v>2</v>
      </c>
      <c r="G24" s="15">
        <v>51.6</v>
      </c>
      <c r="H24" s="15">
        <f>+F24*G24</f>
        <v>103.2</v>
      </c>
      <c r="I24" s="18" t="s">
        <v>198</v>
      </c>
      <c r="J24" s="12"/>
      <c r="K24" s="14"/>
      <c r="L24" s="12"/>
      <c r="M24" s="12"/>
      <c r="N24" s="15"/>
      <c r="O24" s="15"/>
      <c r="P24" s="15"/>
      <c r="Q24" s="21"/>
      <c r="R24" s="21"/>
      <c r="S24" s="21"/>
      <c r="T24" s="12"/>
      <c r="U24" s="15"/>
      <c r="V24" s="12" t="s">
        <v>198</v>
      </c>
      <c r="W24" s="12">
        <f t="shared" ref="W24:W26" si="8">+F24</f>
        <v>2</v>
      </c>
      <c r="X24" s="12"/>
    </row>
    <row r="25" spans="3:24" x14ac:dyDescent="0.25">
      <c r="C25" s="12">
        <v>963</v>
      </c>
      <c r="D25" s="12" t="s">
        <v>30</v>
      </c>
      <c r="E25" s="13" t="s">
        <v>31</v>
      </c>
      <c r="F25" s="12">
        <v>41</v>
      </c>
      <c r="G25" s="15">
        <v>30</v>
      </c>
      <c r="H25" s="15">
        <v>1230</v>
      </c>
      <c r="I25" s="18" t="s">
        <v>198</v>
      </c>
      <c r="J25" s="12"/>
      <c r="K25" s="14"/>
      <c r="L25" s="12"/>
      <c r="M25" s="12"/>
      <c r="N25" s="15"/>
      <c r="O25" s="15"/>
      <c r="P25" s="15"/>
      <c r="Q25" s="21"/>
      <c r="R25" s="21"/>
      <c r="S25" s="21"/>
      <c r="T25" s="12"/>
      <c r="U25" s="15"/>
      <c r="V25" s="12" t="s">
        <v>198</v>
      </c>
      <c r="W25" s="12">
        <f t="shared" si="8"/>
        <v>41</v>
      </c>
      <c r="X25" s="12"/>
    </row>
    <row r="26" spans="3:24" ht="27" x14ac:dyDescent="0.25">
      <c r="C26" s="12">
        <v>999</v>
      </c>
      <c r="D26" s="12" t="s">
        <v>123</v>
      </c>
      <c r="E26" s="13" t="s">
        <v>124</v>
      </c>
      <c r="F26" s="12">
        <v>3</v>
      </c>
      <c r="G26" s="15">
        <v>50</v>
      </c>
      <c r="H26" s="15">
        <v>150</v>
      </c>
      <c r="I26" s="18" t="s">
        <v>198</v>
      </c>
      <c r="J26" s="12"/>
      <c r="K26" s="14"/>
      <c r="L26" s="12"/>
      <c r="M26" s="12"/>
      <c r="N26" s="15"/>
      <c r="O26" s="15"/>
      <c r="P26" s="15"/>
      <c r="Q26" s="21"/>
      <c r="R26" s="21"/>
      <c r="S26" s="21"/>
      <c r="T26" s="12"/>
      <c r="U26" s="15"/>
      <c r="V26" s="12" t="s">
        <v>198</v>
      </c>
      <c r="W26" s="12">
        <f t="shared" si="8"/>
        <v>3</v>
      </c>
      <c r="X26" s="12"/>
    </row>
    <row r="27" spans="3:24" ht="27" x14ac:dyDescent="0.25">
      <c r="C27" s="12">
        <v>1200</v>
      </c>
      <c r="D27" s="12" t="s">
        <v>95</v>
      </c>
      <c r="E27" s="13" t="s">
        <v>96</v>
      </c>
      <c r="F27" s="12">
        <v>39</v>
      </c>
      <c r="G27" s="15">
        <v>93</v>
      </c>
      <c r="H27" s="15">
        <f>+F27*G27</f>
        <v>3627</v>
      </c>
      <c r="I27" s="18" t="s">
        <v>198</v>
      </c>
      <c r="J27" s="12"/>
      <c r="K27" s="14"/>
      <c r="L27" s="12"/>
      <c r="M27" s="12"/>
      <c r="N27" s="15"/>
      <c r="O27" s="15"/>
      <c r="P27" s="15"/>
      <c r="Q27" s="21"/>
      <c r="R27" s="21"/>
      <c r="S27" s="21"/>
      <c r="T27" s="12"/>
      <c r="U27" s="15"/>
      <c r="V27" s="12" t="s">
        <v>198</v>
      </c>
      <c r="W27" s="12">
        <f>+F27</f>
        <v>39</v>
      </c>
      <c r="X27" s="12"/>
    </row>
    <row r="28" spans="3:24" x14ac:dyDescent="0.25">
      <c r="C28" s="12">
        <v>1375</v>
      </c>
      <c r="D28" s="12" t="s">
        <v>182</v>
      </c>
      <c r="E28" s="13" t="s">
        <v>183</v>
      </c>
      <c r="F28" s="12">
        <v>13</v>
      </c>
      <c r="G28" s="15">
        <v>63.3</v>
      </c>
      <c r="H28" s="15">
        <f>+F28*G28</f>
        <v>822.9</v>
      </c>
      <c r="I28" s="18" t="s">
        <v>198</v>
      </c>
      <c r="J28" s="12"/>
      <c r="K28" s="14"/>
      <c r="L28" s="12"/>
      <c r="M28" s="12"/>
      <c r="N28" s="15"/>
      <c r="O28" s="15"/>
      <c r="P28" s="15"/>
      <c r="Q28" s="21"/>
      <c r="R28" s="21"/>
      <c r="S28" s="21"/>
      <c r="T28" s="12"/>
      <c r="U28" s="15"/>
      <c r="V28" s="12" t="s">
        <v>198</v>
      </c>
      <c r="W28" s="12">
        <f t="shared" ref="W28:W31" si="9">+F28</f>
        <v>13</v>
      </c>
      <c r="X28" s="12"/>
    </row>
    <row r="29" spans="3:24" x14ac:dyDescent="0.25">
      <c r="C29" s="12">
        <v>1400</v>
      </c>
      <c r="D29" s="12" t="s">
        <v>97</v>
      </c>
      <c r="E29" s="13" t="s">
        <v>98</v>
      </c>
      <c r="F29" s="12">
        <v>36</v>
      </c>
      <c r="G29" s="15">
        <v>58</v>
      </c>
      <c r="H29" s="15">
        <f>+F29*G29</f>
        <v>2088</v>
      </c>
      <c r="I29" s="18" t="s">
        <v>198</v>
      </c>
      <c r="J29" s="12"/>
      <c r="K29" s="14"/>
      <c r="L29" s="12"/>
      <c r="M29" s="12"/>
      <c r="N29" s="15"/>
      <c r="O29" s="15"/>
      <c r="P29" s="15"/>
      <c r="Q29" s="21"/>
      <c r="R29" s="21"/>
      <c r="S29" s="21"/>
      <c r="T29" s="12"/>
      <c r="U29" s="15"/>
      <c r="V29" s="12" t="s">
        <v>198</v>
      </c>
      <c r="W29" s="12">
        <f t="shared" si="9"/>
        <v>36</v>
      </c>
      <c r="X29" s="12"/>
    </row>
    <row r="30" spans="3:24" ht="27" x14ac:dyDescent="0.25">
      <c r="C30" s="12">
        <v>1401</v>
      </c>
      <c r="D30" s="12" t="s">
        <v>127</v>
      </c>
      <c r="E30" s="13" t="s">
        <v>128</v>
      </c>
      <c r="F30" s="12">
        <v>5</v>
      </c>
      <c r="G30" s="15">
        <v>132</v>
      </c>
      <c r="H30" s="15">
        <f>+F30*G30</f>
        <v>660</v>
      </c>
      <c r="I30" s="18" t="s">
        <v>198</v>
      </c>
      <c r="J30" s="12"/>
      <c r="K30" s="14"/>
      <c r="L30" s="12"/>
      <c r="M30" s="12"/>
      <c r="N30" s="15"/>
      <c r="O30" s="15"/>
      <c r="P30" s="15"/>
      <c r="Q30" s="21"/>
      <c r="R30" s="21"/>
      <c r="S30" s="21"/>
      <c r="T30" s="12"/>
      <c r="U30" s="15"/>
      <c r="V30" s="12" t="s">
        <v>198</v>
      </c>
      <c r="W30" s="12">
        <f t="shared" si="9"/>
        <v>5</v>
      </c>
      <c r="X30" s="12"/>
    </row>
    <row r="31" spans="3:24" ht="27" x14ac:dyDescent="0.25">
      <c r="C31" s="12">
        <v>1445</v>
      </c>
      <c r="D31" s="12" t="s">
        <v>99</v>
      </c>
      <c r="E31" s="13" t="s">
        <v>100</v>
      </c>
      <c r="F31" s="12">
        <v>4</v>
      </c>
      <c r="G31" s="15">
        <v>135</v>
      </c>
      <c r="H31" s="15">
        <v>540</v>
      </c>
      <c r="I31" s="18" t="s">
        <v>198</v>
      </c>
      <c r="J31" s="12"/>
      <c r="K31" s="14"/>
      <c r="L31" s="12"/>
      <c r="M31" s="12"/>
      <c r="N31" s="15"/>
      <c r="O31" s="15"/>
      <c r="P31" s="15"/>
      <c r="Q31" s="21"/>
      <c r="R31" s="21"/>
      <c r="S31" s="21"/>
      <c r="T31" s="12"/>
      <c r="U31" s="15"/>
      <c r="V31" s="12" t="s">
        <v>198</v>
      </c>
      <c r="W31" s="12">
        <f t="shared" si="9"/>
        <v>4</v>
      </c>
      <c r="X31" s="12"/>
    </row>
    <row r="32" spans="3:24" x14ac:dyDescent="0.25">
      <c r="C32" s="12">
        <v>1584</v>
      </c>
      <c r="D32" s="12" t="s">
        <v>103</v>
      </c>
      <c r="E32" s="13" t="s">
        <v>104</v>
      </c>
      <c r="F32" s="12">
        <v>1</v>
      </c>
      <c r="G32" s="15">
        <v>36</v>
      </c>
      <c r="H32" s="15">
        <f>+F32*G32</f>
        <v>36</v>
      </c>
      <c r="I32" s="18" t="s">
        <v>198</v>
      </c>
      <c r="J32" s="12"/>
      <c r="K32" s="14"/>
      <c r="L32" s="12"/>
      <c r="M32" s="12"/>
      <c r="N32" s="15"/>
      <c r="O32" s="15"/>
      <c r="P32" s="15"/>
      <c r="Q32" s="21"/>
      <c r="R32" s="21"/>
      <c r="S32" s="21"/>
      <c r="T32" s="12"/>
      <c r="U32" s="15"/>
      <c r="V32" s="12" t="s">
        <v>198</v>
      </c>
      <c r="W32" s="12">
        <f t="shared" ref="W32:W34" si="10">+F32</f>
        <v>1</v>
      </c>
      <c r="X32" s="12"/>
    </row>
    <row r="33" spans="3:24" ht="40.5" x14ac:dyDescent="0.25">
      <c r="C33" s="12">
        <v>1628</v>
      </c>
      <c r="D33" s="12" t="s">
        <v>105</v>
      </c>
      <c r="E33" s="13" t="s">
        <v>106</v>
      </c>
      <c r="F33" s="12">
        <v>25</v>
      </c>
      <c r="G33" s="15">
        <v>165</v>
      </c>
      <c r="H33" s="15">
        <f>+F33*G33</f>
        <v>4125</v>
      </c>
      <c r="I33" s="18" t="s">
        <v>198</v>
      </c>
      <c r="J33" s="12"/>
      <c r="K33" s="14"/>
      <c r="L33" s="12"/>
      <c r="M33" s="12"/>
      <c r="N33" s="15"/>
      <c r="O33" s="15"/>
      <c r="P33" s="15"/>
      <c r="Q33" s="21"/>
      <c r="R33" s="21"/>
      <c r="S33" s="21"/>
      <c r="T33" s="12"/>
      <c r="U33" s="15"/>
      <c r="V33" s="12" t="s">
        <v>198</v>
      </c>
      <c r="W33" s="12">
        <f t="shared" si="10"/>
        <v>25</v>
      </c>
      <c r="X33" s="12"/>
    </row>
    <row r="34" spans="3:24" x14ac:dyDescent="0.25">
      <c r="C34" s="12">
        <v>1876</v>
      </c>
      <c r="D34" s="12" t="s">
        <v>32</v>
      </c>
      <c r="E34" s="13" t="s">
        <v>33</v>
      </c>
      <c r="F34" s="12">
        <v>28</v>
      </c>
      <c r="G34" s="15">
        <v>139</v>
      </c>
      <c r="H34" s="15">
        <f>+F34*G34</f>
        <v>3892</v>
      </c>
      <c r="I34" s="18" t="s">
        <v>198</v>
      </c>
      <c r="J34" s="12"/>
      <c r="K34" s="14"/>
      <c r="L34" s="12"/>
      <c r="M34" s="12"/>
      <c r="N34" s="15"/>
      <c r="O34" s="15"/>
      <c r="P34" s="15"/>
      <c r="Q34" s="21"/>
      <c r="R34" s="21"/>
      <c r="S34" s="21"/>
      <c r="T34" s="12"/>
      <c r="U34" s="15"/>
      <c r="V34" s="12" t="s">
        <v>198</v>
      </c>
      <c r="W34" s="12">
        <f t="shared" si="10"/>
        <v>28</v>
      </c>
      <c r="X34" s="12"/>
    </row>
    <row r="35" spans="3:24" ht="27" x14ac:dyDescent="0.25">
      <c r="C35" s="12">
        <v>1913</v>
      </c>
      <c r="D35" s="12" t="s">
        <v>170</v>
      </c>
      <c r="E35" s="13" t="s">
        <v>171</v>
      </c>
      <c r="F35" s="12">
        <v>3</v>
      </c>
      <c r="G35" s="15">
        <v>39</v>
      </c>
      <c r="H35" s="15">
        <v>117</v>
      </c>
      <c r="I35" s="18" t="s">
        <v>198</v>
      </c>
      <c r="J35" s="12"/>
      <c r="K35" s="14"/>
      <c r="L35" s="12"/>
      <c r="M35" s="12"/>
      <c r="N35" s="15"/>
      <c r="O35" s="15"/>
      <c r="P35" s="15"/>
      <c r="Q35" s="21"/>
      <c r="R35" s="21"/>
      <c r="S35" s="21"/>
      <c r="T35" s="12"/>
      <c r="U35" s="15"/>
      <c r="V35" s="12" t="s">
        <v>198</v>
      </c>
      <c r="W35" s="12">
        <f t="shared" ref="W35:W38" si="11">+F35</f>
        <v>3</v>
      </c>
      <c r="X35" s="12"/>
    </row>
    <row r="36" spans="3:24" x14ac:dyDescent="0.25">
      <c r="C36" s="12">
        <v>2064</v>
      </c>
      <c r="D36" s="12" t="s">
        <v>34</v>
      </c>
      <c r="E36" s="13" t="s">
        <v>35</v>
      </c>
      <c r="F36" s="12">
        <v>42</v>
      </c>
      <c r="G36" s="15">
        <v>26.1</v>
      </c>
      <c r="H36" s="15">
        <v>1096.2</v>
      </c>
      <c r="I36" s="18" t="s">
        <v>198</v>
      </c>
      <c r="J36" s="12"/>
      <c r="K36" s="14"/>
      <c r="L36" s="12"/>
      <c r="M36" s="12"/>
      <c r="N36" s="15"/>
      <c r="O36" s="15"/>
      <c r="P36" s="15"/>
      <c r="Q36" s="21"/>
      <c r="R36" s="21"/>
      <c r="S36" s="21"/>
      <c r="T36" s="12"/>
      <c r="U36" s="15"/>
      <c r="V36" s="12" t="s">
        <v>198</v>
      </c>
      <c r="W36" s="12">
        <f t="shared" si="11"/>
        <v>42</v>
      </c>
      <c r="X36" s="12"/>
    </row>
    <row r="37" spans="3:24" x14ac:dyDescent="0.25">
      <c r="C37" s="12">
        <v>2112</v>
      </c>
      <c r="D37" s="12" t="s">
        <v>129</v>
      </c>
      <c r="E37" s="13" t="s">
        <v>130</v>
      </c>
      <c r="F37" s="12">
        <v>2</v>
      </c>
      <c r="G37" s="15">
        <v>40.5</v>
      </c>
      <c r="H37" s="15">
        <v>81</v>
      </c>
      <c r="I37" s="18" t="s">
        <v>198</v>
      </c>
      <c r="J37" s="12"/>
      <c r="K37" s="14"/>
      <c r="L37" s="12"/>
      <c r="M37" s="12"/>
      <c r="N37" s="15"/>
      <c r="O37" s="15"/>
      <c r="P37" s="15"/>
      <c r="Q37" s="21"/>
      <c r="R37" s="21"/>
      <c r="S37" s="21"/>
      <c r="T37" s="12"/>
      <c r="U37" s="15"/>
      <c r="V37" s="12" t="s">
        <v>198</v>
      </c>
      <c r="W37" s="12">
        <f t="shared" si="11"/>
        <v>2</v>
      </c>
      <c r="X37" s="12"/>
    </row>
    <row r="38" spans="3:24" ht="40.5" x14ac:dyDescent="0.25">
      <c r="C38" s="12">
        <v>2166</v>
      </c>
      <c r="D38" s="12" t="s">
        <v>107</v>
      </c>
      <c r="E38" s="13" t="s">
        <v>108</v>
      </c>
      <c r="F38" s="12">
        <v>1</v>
      </c>
      <c r="G38" s="15">
        <v>58.5</v>
      </c>
      <c r="H38" s="15">
        <f>+F38*G38</f>
        <v>58.5</v>
      </c>
      <c r="I38" s="18" t="s">
        <v>198</v>
      </c>
      <c r="J38" s="12"/>
      <c r="K38" s="14"/>
      <c r="L38" s="12"/>
      <c r="M38" s="12"/>
      <c r="N38" s="15"/>
      <c r="O38" s="15"/>
      <c r="P38" s="15"/>
      <c r="Q38" s="21"/>
      <c r="R38" s="21"/>
      <c r="S38" s="21"/>
      <c r="T38" s="12"/>
      <c r="U38" s="15"/>
      <c r="V38" s="12" t="s">
        <v>198</v>
      </c>
      <c r="W38" s="12">
        <f t="shared" si="11"/>
        <v>1</v>
      </c>
      <c r="X38" s="12"/>
    </row>
    <row r="39" spans="3:24" x14ac:dyDescent="0.25">
      <c r="C39" s="12">
        <v>2228</v>
      </c>
      <c r="D39" s="12" t="s">
        <v>188</v>
      </c>
      <c r="E39" s="13" t="s">
        <v>189</v>
      </c>
      <c r="F39" s="12">
        <v>28</v>
      </c>
      <c r="G39" s="15">
        <v>136</v>
      </c>
      <c r="H39" s="15">
        <f>+F39*G39</f>
        <v>3808</v>
      </c>
      <c r="I39" s="18" t="s">
        <v>198</v>
      </c>
      <c r="J39" s="12"/>
      <c r="K39" s="14"/>
      <c r="L39" s="12"/>
      <c r="M39" s="12"/>
      <c r="N39" s="15"/>
      <c r="O39" s="15"/>
      <c r="P39" s="15"/>
      <c r="Q39" s="21"/>
      <c r="R39" s="21"/>
      <c r="S39" s="21"/>
      <c r="T39" s="12"/>
      <c r="U39" s="15"/>
      <c r="V39" s="12" t="s">
        <v>198</v>
      </c>
      <c r="W39" s="12">
        <f t="shared" ref="W39:W40" si="12">+F39</f>
        <v>28</v>
      </c>
      <c r="X39" s="12"/>
    </row>
    <row r="40" spans="3:24" ht="40.5" x14ac:dyDescent="0.25">
      <c r="C40" s="12">
        <v>2293</v>
      </c>
      <c r="D40" s="12" t="s">
        <v>111</v>
      </c>
      <c r="E40" s="13" t="s">
        <v>112</v>
      </c>
      <c r="F40" s="12">
        <v>6</v>
      </c>
      <c r="G40" s="15">
        <v>69.599999999999994</v>
      </c>
      <c r="H40" s="15">
        <f>+F40*G40</f>
        <v>417.59999999999997</v>
      </c>
      <c r="I40" s="18" t="s">
        <v>198</v>
      </c>
      <c r="J40" s="12"/>
      <c r="K40" s="14"/>
      <c r="L40" s="12"/>
      <c r="M40" s="12"/>
      <c r="N40" s="15"/>
      <c r="O40" s="15"/>
      <c r="P40" s="15"/>
      <c r="Q40" s="21"/>
      <c r="R40" s="21"/>
      <c r="S40" s="21"/>
      <c r="T40" s="12"/>
      <c r="U40" s="15"/>
      <c r="V40" s="12" t="s">
        <v>198</v>
      </c>
      <c r="W40" s="12">
        <f t="shared" si="12"/>
        <v>6</v>
      </c>
      <c r="X40" s="12"/>
    </row>
    <row r="41" spans="3:24" x14ac:dyDescent="0.25">
      <c r="C41" s="12">
        <v>2396</v>
      </c>
      <c r="D41" s="12" t="s">
        <v>172</v>
      </c>
      <c r="E41" s="13" t="s">
        <v>173</v>
      </c>
      <c r="F41" s="12">
        <v>3</v>
      </c>
      <c r="G41" s="15">
        <v>39</v>
      </c>
      <c r="H41" s="15">
        <v>117</v>
      </c>
      <c r="I41" s="18" t="s">
        <v>198</v>
      </c>
      <c r="J41" s="12"/>
      <c r="K41" s="14"/>
      <c r="L41" s="12"/>
      <c r="M41" s="12"/>
      <c r="N41" s="15"/>
      <c r="O41" s="15"/>
      <c r="P41" s="15"/>
      <c r="Q41" s="21"/>
      <c r="R41" s="21"/>
      <c r="S41" s="21"/>
      <c r="T41" s="12"/>
      <c r="U41" s="15"/>
      <c r="V41" s="12" t="s">
        <v>198</v>
      </c>
      <c r="W41" s="12">
        <f>+F41</f>
        <v>3</v>
      </c>
      <c r="X41" s="12"/>
    </row>
    <row r="42" spans="3:24" ht="27" x14ac:dyDescent="0.25">
      <c r="C42" s="12">
        <v>2433</v>
      </c>
      <c r="D42" s="12" t="s">
        <v>113</v>
      </c>
      <c r="E42" s="13" t="s">
        <v>114</v>
      </c>
      <c r="F42" s="12">
        <v>37</v>
      </c>
      <c r="G42" s="15">
        <v>50</v>
      </c>
      <c r="H42" s="15">
        <f>+F42*G42</f>
        <v>1850</v>
      </c>
      <c r="I42" s="18" t="s">
        <v>198</v>
      </c>
      <c r="J42" s="12"/>
      <c r="K42" s="14"/>
      <c r="L42" s="12"/>
      <c r="M42" s="12"/>
      <c r="N42" s="15"/>
      <c r="O42" s="15"/>
      <c r="P42" s="15"/>
      <c r="Q42" s="21"/>
      <c r="R42" s="21"/>
      <c r="S42" s="21"/>
      <c r="T42" s="12"/>
      <c r="U42" s="15"/>
      <c r="V42" s="12" t="s">
        <v>198</v>
      </c>
      <c r="W42" s="12">
        <f>+F42</f>
        <v>37</v>
      </c>
      <c r="X42" s="12"/>
    </row>
    <row r="43" spans="3:24" x14ac:dyDescent="0.25">
      <c r="C43" s="12">
        <v>2635</v>
      </c>
      <c r="D43" s="12" t="s">
        <v>115</v>
      </c>
      <c r="E43" s="13" t="s">
        <v>116</v>
      </c>
      <c r="F43" s="12">
        <v>1</v>
      </c>
      <c r="G43" s="15">
        <v>34.799999999999997</v>
      </c>
      <c r="H43" s="15">
        <f>+F43*G43</f>
        <v>34.799999999999997</v>
      </c>
      <c r="I43" s="18" t="s">
        <v>198</v>
      </c>
      <c r="J43" s="12"/>
      <c r="K43" s="14"/>
      <c r="L43" s="12"/>
      <c r="M43" s="12"/>
      <c r="N43" s="15"/>
      <c r="O43" s="15"/>
      <c r="P43" s="15"/>
      <c r="Q43" s="21"/>
      <c r="R43" s="21"/>
      <c r="S43" s="21"/>
      <c r="T43" s="12"/>
      <c r="U43" s="15"/>
      <c r="V43" s="12" t="s">
        <v>198</v>
      </c>
      <c r="W43" s="12">
        <f t="shared" ref="W43:W47" si="13">+F43</f>
        <v>1</v>
      </c>
      <c r="X43" s="12"/>
    </row>
    <row r="44" spans="3:24" x14ac:dyDescent="0.25">
      <c r="C44" s="12">
        <v>2662</v>
      </c>
      <c r="D44" s="12" t="s">
        <v>117</v>
      </c>
      <c r="E44" s="13" t="s">
        <v>118</v>
      </c>
      <c r="F44" s="12">
        <v>2</v>
      </c>
      <c r="G44" s="15">
        <v>65</v>
      </c>
      <c r="H44" s="15">
        <f>+F44*G44</f>
        <v>130</v>
      </c>
      <c r="I44" s="18" t="s">
        <v>198</v>
      </c>
      <c r="J44" s="12"/>
      <c r="K44" s="14"/>
      <c r="L44" s="12"/>
      <c r="M44" s="12"/>
      <c r="N44" s="15"/>
      <c r="O44" s="15"/>
      <c r="P44" s="15"/>
      <c r="Q44" s="21"/>
      <c r="R44" s="21"/>
      <c r="S44" s="21"/>
      <c r="T44" s="12"/>
      <c r="U44" s="15"/>
      <c r="V44" s="12" t="s">
        <v>198</v>
      </c>
      <c r="W44" s="12">
        <f t="shared" si="13"/>
        <v>2</v>
      </c>
      <c r="X44" s="12"/>
    </row>
    <row r="45" spans="3:24" x14ac:dyDescent="0.25">
      <c r="C45" s="12">
        <v>2684</v>
      </c>
      <c r="D45" s="12" t="s">
        <v>37</v>
      </c>
      <c r="E45" s="13" t="s">
        <v>38</v>
      </c>
      <c r="F45" s="12">
        <v>5</v>
      </c>
      <c r="G45" s="15">
        <v>26.1</v>
      </c>
      <c r="H45" s="15">
        <v>130.5</v>
      </c>
      <c r="I45" s="18" t="s">
        <v>198</v>
      </c>
      <c r="J45" s="12"/>
      <c r="K45" s="14"/>
      <c r="L45" s="12"/>
      <c r="M45" s="12"/>
      <c r="N45" s="15"/>
      <c r="O45" s="15"/>
      <c r="P45" s="15"/>
      <c r="Q45" s="21"/>
      <c r="R45" s="21"/>
      <c r="S45" s="21"/>
      <c r="T45" s="12"/>
      <c r="U45" s="15"/>
      <c r="V45" s="12" t="s">
        <v>198</v>
      </c>
      <c r="W45" s="12">
        <f t="shared" si="13"/>
        <v>5</v>
      </c>
      <c r="X45" s="12"/>
    </row>
    <row r="46" spans="3:24" x14ac:dyDescent="0.25">
      <c r="C46" s="12">
        <v>2705</v>
      </c>
      <c r="D46" s="12" t="s">
        <v>174</v>
      </c>
      <c r="E46" s="13" t="s">
        <v>175</v>
      </c>
      <c r="F46" s="12">
        <v>3</v>
      </c>
      <c r="G46" s="15">
        <v>39</v>
      </c>
      <c r="H46" s="15">
        <v>117</v>
      </c>
      <c r="I46" s="18" t="s">
        <v>198</v>
      </c>
      <c r="J46" s="12"/>
      <c r="K46" s="14"/>
      <c r="L46" s="12"/>
      <c r="M46" s="12"/>
      <c r="N46" s="15"/>
      <c r="O46" s="15"/>
      <c r="P46" s="15"/>
      <c r="Q46" s="21"/>
      <c r="R46" s="21"/>
      <c r="S46" s="21"/>
      <c r="T46" s="12"/>
      <c r="U46" s="15"/>
      <c r="V46" s="12" t="s">
        <v>198</v>
      </c>
      <c r="W46" s="12">
        <f t="shared" si="13"/>
        <v>3</v>
      </c>
      <c r="X46" s="12"/>
    </row>
    <row r="47" spans="3:24" ht="27" x14ac:dyDescent="0.25">
      <c r="C47" s="12">
        <v>2776</v>
      </c>
      <c r="D47" s="12" t="s">
        <v>39</v>
      </c>
      <c r="E47" s="13" t="s">
        <v>40</v>
      </c>
      <c r="F47" s="12">
        <v>25</v>
      </c>
      <c r="G47" s="15">
        <v>99</v>
      </c>
      <c r="H47" s="15">
        <f>+F47*G47</f>
        <v>2475</v>
      </c>
      <c r="I47" s="18" t="s">
        <v>198</v>
      </c>
      <c r="J47" s="12"/>
      <c r="K47" s="14"/>
      <c r="L47" s="12"/>
      <c r="M47" s="12"/>
      <c r="N47" s="15"/>
      <c r="O47" s="15"/>
      <c r="P47" s="15"/>
      <c r="Q47" s="21"/>
      <c r="R47" s="21"/>
      <c r="S47" s="21"/>
      <c r="T47" s="12"/>
      <c r="U47" s="15"/>
      <c r="V47" s="12" t="s">
        <v>198</v>
      </c>
      <c r="W47" s="12">
        <f t="shared" si="13"/>
        <v>25</v>
      </c>
      <c r="X47" s="12"/>
    </row>
    <row r="48" spans="3:24" ht="27" x14ac:dyDescent="0.25">
      <c r="C48" s="12">
        <v>2801</v>
      </c>
      <c r="D48" s="12" t="s">
        <v>120</v>
      </c>
      <c r="E48" s="13" t="s">
        <v>119</v>
      </c>
      <c r="F48" s="12">
        <v>4</v>
      </c>
      <c r="G48" s="15">
        <v>31</v>
      </c>
      <c r="H48" s="15">
        <v>124</v>
      </c>
      <c r="I48" s="18" t="s">
        <v>198</v>
      </c>
      <c r="J48" s="12"/>
      <c r="K48" s="14"/>
      <c r="L48" s="12"/>
      <c r="M48" s="12"/>
      <c r="N48" s="15"/>
      <c r="O48" s="15"/>
      <c r="P48" s="15"/>
      <c r="Q48" s="21"/>
      <c r="R48" s="21"/>
      <c r="S48" s="21"/>
      <c r="T48" s="12"/>
      <c r="U48" s="15"/>
      <c r="V48" s="12" t="s">
        <v>198</v>
      </c>
      <c r="W48" s="12">
        <f t="shared" ref="W48:W49" si="14">+F48</f>
        <v>4</v>
      </c>
      <c r="X48" s="12"/>
    </row>
    <row r="49" spans="3:24" ht="27" x14ac:dyDescent="0.25">
      <c r="C49" s="12">
        <v>2819</v>
      </c>
      <c r="D49" s="12" t="s">
        <v>121</v>
      </c>
      <c r="E49" s="13" t="s">
        <v>122</v>
      </c>
      <c r="F49" s="12">
        <v>9</v>
      </c>
      <c r="G49" s="15">
        <v>26.9</v>
      </c>
      <c r="H49" s="15">
        <f>+F49*G49</f>
        <v>242.1</v>
      </c>
      <c r="I49" s="18" t="s">
        <v>198</v>
      </c>
      <c r="J49" s="12"/>
      <c r="K49" s="14"/>
      <c r="L49" s="12"/>
      <c r="M49" s="12"/>
      <c r="N49" s="15"/>
      <c r="O49" s="15"/>
      <c r="P49" s="15"/>
      <c r="Q49" s="21"/>
      <c r="R49" s="21"/>
      <c r="S49" s="21"/>
      <c r="T49" s="12"/>
      <c r="U49" s="15"/>
      <c r="V49" s="12" t="s">
        <v>198</v>
      </c>
      <c r="W49" s="12">
        <f t="shared" si="14"/>
        <v>9</v>
      </c>
      <c r="X49" s="12"/>
    </row>
    <row r="50" spans="3:24" x14ac:dyDescent="0.25">
      <c r="C50" s="12">
        <v>3078</v>
      </c>
      <c r="D50" s="12" t="s">
        <v>43</v>
      </c>
      <c r="E50" s="13" t="s">
        <v>44</v>
      </c>
      <c r="F50" s="12">
        <v>3</v>
      </c>
      <c r="G50" s="15">
        <v>15</v>
      </c>
      <c r="H50" s="15">
        <v>45</v>
      </c>
      <c r="I50" s="18" t="s">
        <v>198</v>
      </c>
      <c r="J50" s="12"/>
      <c r="K50" s="14"/>
      <c r="L50" s="12"/>
      <c r="M50" s="12"/>
      <c r="N50" s="15"/>
      <c r="O50" s="15"/>
      <c r="P50" s="15"/>
      <c r="Q50" s="21"/>
      <c r="R50" s="21"/>
      <c r="S50" s="21"/>
      <c r="T50" s="12"/>
      <c r="U50" s="15"/>
      <c r="V50" s="12" t="s">
        <v>198</v>
      </c>
      <c r="W50" s="12">
        <f t="shared" ref="W50:W51" si="15">+F50</f>
        <v>3</v>
      </c>
      <c r="X50" s="12"/>
    </row>
    <row r="51" spans="3:24" ht="27" x14ac:dyDescent="0.25">
      <c r="C51" s="12">
        <v>3146</v>
      </c>
      <c r="D51" s="12" t="s">
        <v>144</v>
      </c>
      <c r="E51" s="13" t="s">
        <v>145</v>
      </c>
      <c r="F51" s="12">
        <v>14</v>
      </c>
      <c r="G51" s="15">
        <v>62.85</v>
      </c>
      <c r="H51" s="15">
        <f>+F51*G51</f>
        <v>879.9</v>
      </c>
      <c r="I51" s="18" t="s">
        <v>198</v>
      </c>
      <c r="J51" s="12"/>
      <c r="K51" s="14"/>
      <c r="L51" s="12"/>
      <c r="M51" s="12"/>
      <c r="N51" s="15"/>
      <c r="O51" s="15"/>
      <c r="P51" s="15"/>
      <c r="Q51" s="21"/>
      <c r="R51" s="21"/>
      <c r="S51" s="21"/>
      <c r="T51" s="12"/>
      <c r="U51" s="15"/>
      <c r="V51" s="12" t="s">
        <v>198</v>
      </c>
      <c r="W51" s="12">
        <f t="shared" si="15"/>
        <v>14</v>
      </c>
      <c r="X51" s="12"/>
    </row>
    <row r="52" spans="3:24" ht="15" x14ac:dyDescent="0.25">
      <c r="C52" s="23"/>
      <c r="D52" s="23"/>
      <c r="E52" s="20"/>
      <c r="F52" s="23"/>
      <c r="G52" s="25"/>
      <c r="H52" s="25"/>
      <c r="I52" s="19"/>
      <c r="J52" s="23"/>
      <c r="K52" s="23"/>
      <c r="L52" s="23"/>
      <c r="M52" s="23"/>
      <c r="N52" s="25"/>
      <c r="O52" s="25"/>
      <c r="P52" s="25"/>
      <c r="Q52" s="23"/>
      <c r="R52" s="23"/>
      <c r="S52" s="23"/>
      <c r="T52" s="23"/>
      <c r="U52" s="25"/>
      <c r="V52" s="23"/>
      <c r="W52" s="23"/>
      <c r="X52" s="23"/>
    </row>
    <row r="53" spans="3:24" ht="15" x14ac:dyDescent="0.25">
      <c r="C53" s="23"/>
      <c r="D53" s="23"/>
      <c r="E53" s="20"/>
      <c r="F53" s="23"/>
      <c r="G53" s="25"/>
      <c r="H53" s="25"/>
      <c r="I53" s="19"/>
      <c r="J53" s="23"/>
      <c r="K53" s="23"/>
      <c r="L53" s="23"/>
      <c r="M53" s="23"/>
      <c r="N53" s="25"/>
      <c r="O53" s="25"/>
      <c r="P53" s="25"/>
      <c r="Q53" s="23"/>
      <c r="R53" s="23"/>
      <c r="S53" s="23"/>
      <c r="T53" s="23"/>
      <c r="U53" s="25"/>
      <c r="V53" s="23"/>
      <c r="W53" s="23"/>
      <c r="X53" s="23"/>
    </row>
    <row r="54" spans="3:24" ht="15" x14ac:dyDescent="0.25">
      <c r="C54" s="23"/>
      <c r="D54" s="23"/>
      <c r="E54" s="20"/>
      <c r="F54" s="23"/>
      <c r="G54" s="25"/>
      <c r="H54" s="25"/>
      <c r="I54" s="19"/>
      <c r="J54" s="23"/>
      <c r="K54" s="23"/>
      <c r="L54" s="23"/>
      <c r="M54" s="23"/>
      <c r="N54" s="25"/>
      <c r="O54" s="25"/>
      <c r="P54" s="25"/>
      <c r="Q54" s="23"/>
      <c r="R54" s="23"/>
      <c r="S54" s="23"/>
      <c r="T54" s="23"/>
      <c r="U54" s="25"/>
      <c r="V54" s="23"/>
      <c r="W54" s="23"/>
      <c r="X54" s="23"/>
    </row>
    <row r="55" spans="3:24" ht="15" x14ac:dyDescent="0.25">
      <c r="C55" s="23"/>
      <c r="D55" s="23"/>
      <c r="E55" s="20"/>
      <c r="F55" s="23"/>
      <c r="G55" s="25"/>
      <c r="H55" s="25"/>
      <c r="I55" s="19"/>
      <c r="J55" s="23"/>
      <c r="K55" s="23"/>
      <c r="L55" s="23"/>
      <c r="M55" s="23"/>
      <c r="N55" s="25"/>
      <c r="O55" s="25"/>
      <c r="P55" s="25"/>
      <c r="Q55" s="23"/>
      <c r="R55" s="23"/>
      <c r="S55" s="23"/>
      <c r="T55" s="23"/>
      <c r="U55" s="25"/>
      <c r="V55" s="23"/>
      <c r="W55" s="23"/>
      <c r="X55" s="23"/>
    </row>
    <row r="56" spans="3:24" ht="15" x14ac:dyDescent="0.25">
      <c r="C56" s="23"/>
      <c r="D56" s="23"/>
      <c r="E56" s="20"/>
      <c r="F56" s="23"/>
      <c r="G56" s="25"/>
      <c r="H56" s="25"/>
      <c r="I56" s="19"/>
      <c r="J56" s="23"/>
      <c r="K56" s="23"/>
      <c r="L56" s="23"/>
      <c r="M56" s="23"/>
      <c r="N56" s="25"/>
      <c r="O56" s="25"/>
      <c r="P56" s="25"/>
      <c r="Q56" s="23"/>
      <c r="R56" s="23"/>
      <c r="S56" s="23"/>
      <c r="T56" s="23"/>
      <c r="U56" s="25"/>
      <c r="V56" s="23"/>
      <c r="W56" s="23"/>
      <c r="X56" s="23"/>
    </row>
    <row r="57" spans="3:24" ht="15" x14ac:dyDescent="0.25">
      <c r="C57" s="23"/>
      <c r="D57" s="23"/>
      <c r="E57" s="20"/>
      <c r="F57" s="23"/>
      <c r="G57" s="25"/>
      <c r="H57" s="25"/>
      <c r="I57" s="19"/>
      <c r="J57" s="23"/>
      <c r="K57" s="23"/>
      <c r="L57" s="23"/>
      <c r="M57" s="23"/>
      <c r="N57" s="25"/>
      <c r="O57" s="25"/>
      <c r="P57" s="25"/>
      <c r="Q57" s="23"/>
      <c r="R57" s="23"/>
      <c r="S57" s="23"/>
      <c r="T57" s="23"/>
      <c r="U57" s="25"/>
      <c r="V57" s="23"/>
      <c r="W57" s="23"/>
      <c r="X57" s="23"/>
    </row>
    <row r="58" spans="3:24" ht="15" x14ac:dyDescent="0.25">
      <c r="C58" s="23"/>
      <c r="D58" s="23"/>
      <c r="E58" s="20"/>
      <c r="F58" s="23"/>
      <c r="G58" s="25"/>
      <c r="H58" s="25"/>
      <c r="I58" s="19"/>
      <c r="J58" s="23"/>
      <c r="K58" s="23"/>
      <c r="L58" s="23"/>
      <c r="M58" s="23"/>
      <c r="N58" s="25"/>
      <c r="O58" s="25"/>
      <c r="P58" s="25"/>
      <c r="Q58" s="23"/>
      <c r="R58" s="23"/>
      <c r="S58" s="23"/>
      <c r="T58" s="23"/>
      <c r="U58" s="25"/>
      <c r="V58" s="23"/>
      <c r="W58" s="23"/>
      <c r="X58" s="23"/>
    </row>
  </sheetData>
  <conditionalFormatting sqref="D5">
    <cfRule type="duplicateValues" dxfId="16" priority="17"/>
  </conditionalFormatting>
  <conditionalFormatting sqref="I6:I51">
    <cfRule type="containsText" dxfId="15" priority="1" operator="containsText" text="SIN POSTOR">
      <formula>NOT(ISERROR(SEARCH("SIN POSTOR",I6)))</formula>
    </cfRule>
  </conditionalFormatting>
  <conditionalFormatting sqref="K6:K51">
    <cfRule type="cellIs" dxfId="14" priority="5" operator="greaterThan">
      <formula>30</formula>
    </cfRule>
    <cfRule type="cellIs" dxfId="13" priority="6" operator="lessThanOrEqual">
      <formula>30</formula>
    </cfRule>
  </conditionalFormatting>
  <conditionalFormatting sqref="L6:L51">
    <cfRule type="containsText" dxfId="12" priority="4" operator="containsText" text="DESCALIFICADO">
      <formula>NOT(ISERROR(SEARCH("DESCALIFICADO",L6)))</formula>
    </cfRule>
  </conditionalFormatting>
  <conditionalFormatting sqref="M6:M51">
    <cfRule type="cellIs" dxfId="11" priority="9" operator="lessThan">
      <formula>F6</formula>
    </cfRule>
    <cfRule type="cellIs" dxfId="10" priority="10" operator="greaterThanOrEqual">
      <formula>F6</formula>
    </cfRule>
  </conditionalFormatting>
  <conditionalFormatting sqref="N6:N51">
    <cfRule type="cellIs" dxfId="9" priority="7" operator="lessThanOrEqual">
      <formula>G6</formula>
    </cfRule>
    <cfRule type="cellIs" dxfId="8" priority="8" operator="greaterThan">
      <formula>G6</formula>
    </cfRule>
  </conditionalFormatting>
  <conditionalFormatting sqref="O5:W5">
    <cfRule type="duplicateValues" dxfId="7" priority="16"/>
  </conditionalFormatting>
  <conditionalFormatting sqref="Q6:Q51">
    <cfRule type="containsText" dxfId="6" priority="15" operator="containsText" text="DESCALIFICADO">
      <formula>NOT(ISERROR(SEARCH("DESCALIFICADO",Q6)))</formula>
    </cfRule>
  </conditionalFormatting>
  <conditionalFormatting sqref="V6:V51">
    <cfRule type="containsText" dxfId="5" priority="11" operator="containsText" text="DESCALIFICADO">
      <formula>NOT(ISERROR(SEARCH("DESCALIFICADO",V6)))</formula>
    </cfRule>
    <cfRule type="containsText" dxfId="4" priority="12" operator="containsText" text="SIN POSTOR">
      <formula>NOT(ISERROR(SEARCH("SIN POSTOR",V6)))</formula>
    </cfRule>
    <cfRule type="containsText" dxfId="3" priority="13" operator="containsText" text="PERDEDOR">
      <formula>NOT(ISERROR(SEARCH("PERDEDOR",V6)))</formula>
    </cfRule>
    <cfRule type="containsText" dxfId="2" priority="14" operator="containsText" text="GANADOR">
      <formula>NOT(ISERROR(SEARCH("GANADOR",V6)))</formula>
    </cfRule>
  </conditionalFormatting>
  <conditionalFormatting sqref="X6:X51">
    <cfRule type="containsText" dxfId="1" priority="3" operator="containsText" text="EMPATE">
      <formula>NOT(ISERROR(SEARCH("EMPATE",X6)))</formula>
    </cfRule>
  </conditionalFormatting>
  <conditionalFormatting sqref="C32:C51">
    <cfRule type="duplicateValues" dxfId="0" priority="98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Eval. Tca. Legal</vt:lpstr>
      <vt:lpstr>Eval. Total</vt:lpstr>
      <vt:lpstr>Adj. Total</vt:lpstr>
      <vt:lpstr>Adj. Parcial</vt:lpstr>
      <vt:lpstr>Sin adjudicar</vt:lpstr>
      <vt:lpstr>Buena pro total</vt:lpstr>
      <vt:lpstr>Carta B. Pro</vt:lpstr>
      <vt:lpstr>Sin Postor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OEI</cp:lastModifiedBy>
  <cp:revision/>
  <cp:lastPrinted>2023-10-25T18:10:39Z</cp:lastPrinted>
  <dcterms:created xsi:type="dcterms:W3CDTF">2021-12-14T22:39:59Z</dcterms:created>
  <dcterms:modified xsi:type="dcterms:W3CDTF">2023-11-20T19:22:54Z</dcterms:modified>
  <cp:category/>
  <cp:contentStatus/>
</cp:coreProperties>
</file>