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Z:\Administração\LICITAÇÃO-EDITAL\LICITAÇÕES 2025\TR 12246 - FORNECIMENTO GALÃO ÁGUA\"/>
    </mc:Choice>
  </mc:AlternateContent>
  <xr:revisionPtr revIDLastSave="0" documentId="13_ncr:1_{4D00F787-2197-4AF1-8A71-9741FC5909B8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RESUMO" sheetId="1" r:id="rId1"/>
    <sheet name="Planilha" sheetId="2" r:id="rId2"/>
    <sheet name="Cotação Garrafao 20 L" sheetId="7" r:id="rId3"/>
    <sheet name="Cotação Bebedouro Novo " sheetId="8" r:id="rId4"/>
    <sheet name="Tabela Abril 2025 DNIT" sheetId="3" r:id="rId5"/>
    <sheet name="BDI DNIT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2" l="1"/>
  <c r="E6" i="2"/>
  <c r="I6" i="2" s="1"/>
  <c r="E5" i="2"/>
  <c r="I5" i="2" s="1"/>
  <c r="I7" i="2" l="1"/>
  <c r="I8" i="2" s="1"/>
  <c r="I4" i="2"/>
  <c r="G16" i="1" l="1"/>
  <c r="F16" i="1"/>
  <c r="I12" i="2" l="1"/>
  <c r="I10" i="2" l="1"/>
  <c r="G15" i="1"/>
  <c r="F17" i="1"/>
  <c r="F15" i="1"/>
  <c r="F14" i="1"/>
  <c r="F13" i="1"/>
  <c r="C9" i="1"/>
  <c r="C7" i="1"/>
  <c r="C6" i="1"/>
  <c r="C5" i="1"/>
  <c r="C4" i="1"/>
  <c r="C3" i="1"/>
  <c r="C2" i="1"/>
  <c r="I11" i="2" l="1"/>
  <c r="I22" i="2"/>
  <c r="G13" i="1"/>
  <c r="I15" i="2" l="1"/>
  <c r="I16" i="2" s="1"/>
  <c r="G14" i="1"/>
  <c r="I13" i="2"/>
  <c r="I17" i="2" l="1"/>
  <c r="I19" i="2" s="1"/>
  <c r="G17" i="1" l="1"/>
  <c r="G18" i="1" s="1"/>
  <c r="D13" i="1" s="1"/>
  <c r="D14" i="1" s="1"/>
  <c r="I23" i="2"/>
  <c r="I24" i="2" s="1"/>
</calcChain>
</file>

<file path=xl/sharedStrings.xml><?xml version="1.0" encoding="utf-8"?>
<sst xmlns="http://schemas.openxmlformats.org/spreadsheetml/2006/main" count="390" uniqueCount="266">
  <si>
    <t>CLIENTE:</t>
  </si>
  <si>
    <t>JOB:</t>
  </si>
  <si>
    <t xml:space="preserve">DATA E HORÁRIO </t>
  </si>
  <si>
    <t>LOCAL:</t>
  </si>
  <si>
    <t>PAX:</t>
  </si>
  <si>
    <t>Nº DA PROPOSTA:</t>
  </si>
  <si>
    <t>RESPONSÁVEL:</t>
  </si>
  <si>
    <t>STATUS:</t>
  </si>
  <si>
    <t>QUADRO ANALITICO</t>
  </si>
  <si>
    <t>GRUPOS</t>
  </si>
  <si>
    <t>VALOR</t>
  </si>
  <si>
    <t>GRUPOS - Planilha 1</t>
  </si>
  <si>
    <t xml:space="preserve">PLANILHA </t>
  </si>
  <si>
    <t>VALOR TOTAL</t>
  </si>
  <si>
    <t>N. ITEM</t>
  </si>
  <si>
    <t>ITEM</t>
  </si>
  <si>
    <t>DESCRITIVO</t>
  </si>
  <si>
    <t>QTD</t>
  </si>
  <si>
    <t>PERIODO</t>
  </si>
  <si>
    <t>VALOR UNITÁRIO MENSAL</t>
  </si>
  <si>
    <t>TIPO</t>
  </si>
  <si>
    <t>1.</t>
  </si>
  <si>
    <t>EQUIPE DE PRODUÇÃO</t>
  </si>
  <si>
    <t>1.1</t>
  </si>
  <si>
    <t>FORNECIMENTO DE BEBEDOUROS</t>
  </si>
  <si>
    <t>Bebedouro dois filtros para garrafões de 20 litros</t>
  </si>
  <si>
    <t>TERCEIRO</t>
  </si>
  <si>
    <t>1.2</t>
  </si>
  <si>
    <t>FORNECIMENTO DE GALÕES DE ÁGUA MINERAL DE 20 LITROS</t>
  </si>
  <si>
    <t>Garrafões de água de 20 litros</t>
  </si>
  <si>
    <t>1.4</t>
  </si>
  <si>
    <t>EQUIPE DE APOIO</t>
  </si>
  <si>
    <t>Profissionais para reposição</t>
  </si>
  <si>
    <t>INTERNO</t>
  </si>
  <si>
    <t>SUBTOTAL</t>
  </si>
  <si>
    <t>A | SUBTOTAL - FATURAMENTO DE TERCEIROS SEM BITRIBUTAÇÃO</t>
  </si>
  <si>
    <t xml:space="preserve">B | SUBTOTAL - FATURAMENTO DE TERCEIROS COM BITRIBUTAÇÃO </t>
  </si>
  <si>
    <t xml:space="preserve">C | SUBTOTAL - SERVIÇOS AGÊNCIA </t>
  </si>
  <si>
    <t>TOTAL GERAL (A + B + C + D)</t>
  </si>
  <si>
    <t>HONORÁRIOS - SOBRE FATURAMENTO TERCEIRO E AGÊNCIA</t>
  </si>
  <si>
    <t>IMPOSTO - SOBRE FATURAMENTO AGÊNCIA, INTERNO E HONORÁRIOS</t>
  </si>
  <si>
    <t>SUBTOTAL - HONORÁRIOS E IMPOSTOS</t>
  </si>
  <si>
    <t>RESUMO</t>
  </si>
  <si>
    <t>TOTAL TERCEIRO</t>
  </si>
  <si>
    <t>TOTAL CONTRATADA</t>
  </si>
  <si>
    <t>c</t>
  </si>
  <si>
    <t>Código</t>
  </si>
  <si>
    <t>Categoria</t>
  </si>
  <si>
    <t>Unid.</t>
  </si>
  <si>
    <t>Salário</t>
  </si>
  <si>
    <t>Encargos Sociais</t>
  </si>
  <si>
    <t>Encargos Complementares</t>
  </si>
  <si>
    <t>Encargos Adicionais</t>
  </si>
  <si>
    <t>Encargos Totais</t>
  </si>
  <si>
    <t>Valor Total</t>
  </si>
  <si>
    <t>Alimentação</t>
  </si>
  <si>
    <t>EPI</t>
  </si>
  <si>
    <t>Ferramenta</t>
  </si>
  <si>
    <t>Transporte</t>
  </si>
  <si>
    <t>Exame Ocupacional</t>
  </si>
  <si>
    <t>Cesta Básica</t>
  </si>
  <si>
    <t>Assistência Médica</t>
  </si>
  <si>
    <t>Seguro de Vida</t>
  </si>
  <si>
    <t>R$</t>
  </si>
  <si>
    <t>%</t>
  </si>
  <si>
    <t>P8001</t>
  </si>
  <si>
    <t>Advogado júnior</t>
  </si>
  <si>
    <t>mês</t>
  </si>
  <si>
    <t>P8002</t>
  </si>
  <si>
    <t>Advogado pleno</t>
  </si>
  <si>
    <t>P8003</t>
  </si>
  <si>
    <t>Advogado sênior</t>
  </si>
  <si>
    <t>P8007</t>
  </si>
  <si>
    <t>Analista de desenvolvimento de sistemas júnior</t>
  </si>
  <si>
    <t>P8008</t>
  </si>
  <si>
    <t>Analista de desenvolvimento de sistemas pleno</t>
  </si>
  <si>
    <t>P8009</t>
  </si>
  <si>
    <t>Analista de desenvolvimento de sistemas sênior</t>
  </si>
  <si>
    <t>P8013</t>
  </si>
  <si>
    <t>Arquiteto júnior</t>
  </si>
  <si>
    <t>P8014</t>
  </si>
  <si>
    <t>Arquiteto pleno</t>
  </si>
  <si>
    <t>P8015</t>
  </si>
  <si>
    <t>Arquiteto sênior</t>
  </si>
  <si>
    <t>P8019</t>
  </si>
  <si>
    <t>Assistente social júnior</t>
  </si>
  <si>
    <t>P8020</t>
  </si>
  <si>
    <t>Assistente social pleno</t>
  </si>
  <si>
    <t>P8021</t>
  </si>
  <si>
    <t>Assistente social sênior</t>
  </si>
  <si>
    <t>P8025</t>
  </si>
  <si>
    <t>Auxiliar</t>
  </si>
  <si>
    <t>P8026</t>
  </si>
  <si>
    <t>Auxiliar administrativo</t>
  </si>
  <si>
    <t>P8027</t>
  </si>
  <si>
    <t>Auxiliar de laboratório</t>
  </si>
  <si>
    <t>P8028</t>
  </si>
  <si>
    <t>Auxiliar de topografia</t>
  </si>
  <si>
    <t>P8032</t>
  </si>
  <si>
    <t>Biólogo júnior</t>
  </si>
  <si>
    <t>P8033</t>
  </si>
  <si>
    <t>Biólogo pleno</t>
  </si>
  <si>
    <t>P8034</t>
  </si>
  <si>
    <t>Biólogo sênior</t>
  </si>
  <si>
    <t>P8038</t>
  </si>
  <si>
    <t>Chefe de escritório</t>
  </si>
  <si>
    <t>P8040</t>
  </si>
  <si>
    <t>Contador júnior</t>
  </si>
  <si>
    <t>P8041</t>
  </si>
  <si>
    <t>Contador pleno</t>
  </si>
  <si>
    <t>P8042</t>
  </si>
  <si>
    <t>Contador sênior</t>
  </si>
  <si>
    <t>P8044</t>
  </si>
  <si>
    <t>Coordenador ambiental</t>
  </si>
  <si>
    <t>P8045</t>
  </si>
  <si>
    <t>Economista júnior</t>
  </si>
  <si>
    <t>P8046</t>
  </si>
  <si>
    <t>Economista pleno</t>
  </si>
  <si>
    <t>P8047</t>
  </si>
  <si>
    <t>Economista sênior</t>
  </si>
  <si>
    <t>P8054</t>
  </si>
  <si>
    <t>Engenheiro agrônomo júnior</t>
  </si>
  <si>
    <t>P8055</t>
  </si>
  <si>
    <t>Engenheiro agrônomo pleno</t>
  </si>
  <si>
    <t>P8056</t>
  </si>
  <si>
    <t>Engenheiro agrônomo sênior</t>
  </si>
  <si>
    <t>P8057</t>
  </si>
  <si>
    <t>Engenheiro ambiental júnior</t>
  </si>
  <si>
    <t>P8058</t>
  </si>
  <si>
    <t>Engenheiro ambiental pleno</t>
  </si>
  <si>
    <t>P8059</t>
  </si>
  <si>
    <t>Engenheiro ambiental sênior</t>
  </si>
  <si>
    <t>P8060</t>
  </si>
  <si>
    <t>Engenheiro consultor especial</t>
  </si>
  <si>
    <t>P8061</t>
  </si>
  <si>
    <t>Engenheiro coordenador</t>
  </si>
  <si>
    <t>P8062</t>
  </si>
  <si>
    <t>Engenheiro de pesca júnior</t>
  </si>
  <si>
    <t>P8063</t>
  </si>
  <si>
    <t>Engenheiro de pesca pleno</t>
  </si>
  <si>
    <t>P8064</t>
  </si>
  <si>
    <t>Engenheiro de pesca sênior</t>
  </si>
  <si>
    <t>P8065</t>
  </si>
  <si>
    <t>Engenheiro de projetos júnior</t>
  </si>
  <si>
    <t>P8066</t>
  </si>
  <si>
    <t>Engenheiro de projetos pleno</t>
  </si>
  <si>
    <t>P8067</t>
  </si>
  <si>
    <t>Engenheiro de projetos sênior</t>
  </si>
  <si>
    <t>P8068</t>
  </si>
  <si>
    <t>Engenheiro florestal júnior</t>
  </si>
  <si>
    <t>P8069</t>
  </si>
  <si>
    <t>Engenheiro florestal pleno</t>
  </si>
  <si>
    <t>P8070</t>
  </si>
  <si>
    <t>Engenheiro florestal sênior</t>
  </si>
  <si>
    <t>P8080</t>
  </si>
  <si>
    <t>Geólogo júnior</t>
  </si>
  <si>
    <t>P8081</t>
  </si>
  <si>
    <t>Geólogo pleno</t>
  </si>
  <si>
    <t>P8082</t>
  </si>
  <si>
    <t>Geólogo sênior</t>
  </si>
  <si>
    <t>P8092</t>
  </si>
  <si>
    <t>Jornalista júnior</t>
  </si>
  <si>
    <t>P8093</t>
  </si>
  <si>
    <t>Jornalista pleno</t>
  </si>
  <si>
    <t>P8094</t>
  </si>
  <si>
    <t>Jornalista sênior</t>
  </si>
  <si>
    <t>P8098</t>
  </si>
  <si>
    <t>Laboratorista</t>
  </si>
  <si>
    <t>P8102</t>
  </si>
  <si>
    <t>Médico veterinário</t>
  </si>
  <si>
    <t>P8106</t>
  </si>
  <si>
    <t>Meteorologista júnior</t>
  </si>
  <si>
    <t>P8107</t>
  </si>
  <si>
    <t>Meteorologista pleno</t>
  </si>
  <si>
    <t>P8108</t>
  </si>
  <si>
    <t>Meteorologista sênior</t>
  </si>
  <si>
    <t>P8112</t>
  </si>
  <si>
    <t>Motorista de caminhão</t>
  </si>
  <si>
    <t>P8113</t>
  </si>
  <si>
    <t>Motorista de veículo leve</t>
  </si>
  <si>
    <t>P8117</t>
  </si>
  <si>
    <t>Oceanógrafo júnior</t>
  </si>
  <si>
    <t>P8118</t>
  </si>
  <si>
    <t>Oceanógrafo pleno</t>
  </si>
  <si>
    <t>P8119</t>
  </si>
  <si>
    <t>Oceanógrafo sênior</t>
  </si>
  <si>
    <t>P8129</t>
  </si>
  <si>
    <t>Pedagogo júnior</t>
  </si>
  <si>
    <t>P8130</t>
  </si>
  <si>
    <t>Pedagogo pleno</t>
  </si>
  <si>
    <t>P8131</t>
  </si>
  <si>
    <t>Pedagogo sênior</t>
  </si>
  <si>
    <t>P8135</t>
  </si>
  <si>
    <t>Secretária</t>
  </si>
  <si>
    <t>P8139</t>
  </si>
  <si>
    <t>Sondador</t>
  </si>
  <si>
    <t>P8143</t>
  </si>
  <si>
    <t>Técnico ambiental</t>
  </si>
  <si>
    <t>P8147</t>
  </si>
  <si>
    <t>Técnico de obras</t>
  </si>
  <si>
    <t>P8151</t>
  </si>
  <si>
    <t>Técnico de segurança do trabalho</t>
  </si>
  <si>
    <t>P8155</t>
  </si>
  <si>
    <t>Técnico em geoprocessamento</t>
  </si>
  <si>
    <t>P8163</t>
  </si>
  <si>
    <t>Topógrafo</t>
  </si>
  <si>
    <t>P8167</t>
  </si>
  <si>
    <t>Arquivista júnior</t>
  </si>
  <si>
    <t>P8168</t>
  </si>
  <si>
    <t>Arquivista pleno</t>
  </si>
  <si>
    <t>P8169</t>
  </si>
  <si>
    <t>Arquivista sênior</t>
  </si>
  <si>
    <t>P8173</t>
  </si>
  <si>
    <t>Administrador júnior</t>
  </si>
  <si>
    <t>P8174</t>
  </si>
  <si>
    <t>Administrador pleno</t>
  </si>
  <si>
    <t>P8175</t>
  </si>
  <si>
    <t>Administrador sênior</t>
  </si>
  <si>
    <t>P8180</t>
  </si>
  <si>
    <t>Engenheiro agrimensor júnior</t>
  </si>
  <si>
    <t>P8181</t>
  </si>
  <si>
    <t>Engenheiro agrimensor pleno</t>
  </si>
  <si>
    <t>P8182</t>
  </si>
  <si>
    <t>Engenheiro agrimensor sênior</t>
  </si>
  <si>
    <t>P8183</t>
  </si>
  <si>
    <t>Geógrafo júnior</t>
  </si>
  <si>
    <t>P8184</t>
  </si>
  <si>
    <t>Geógrafo pleno</t>
  </si>
  <si>
    <t>P8185</t>
  </si>
  <si>
    <t>Geógrafo sênior</t>
  </si>
  <si>
    <t>P8186</t>
  </si>
  <si>
    <t>Antropólogo júnior</t>
  </si>
  <si>
    <t>P8187</t>
  </si>
  <si>
    <t>Antropólogo pleno</t>
  </si>
  <si>
    <t>P8188</t>
  </si>
  <si>
    <t>Antropólogo sênior</t>
  </si>
  <si>
    <t>P8189</t>
  </si>
  <si>
    <t>Arqueólogo júnior</t>
  </si>
  <si>
    <t>P8190</t>
  </si>
  <si>
    <t>Arqueólogo pleno</t>
  </si>
  <si>
    <t>P8191</t>
  </si>
  <si>
    <t>Arqueólogo sênior</t>
  </si>
  <si>
    <t>P8192</t>
  </si>
  <si>
    <t>Historiador júnior</t>
  </si>
  <si>
    <t>P8193</t>
  </si>
  <si>
    <t>Historiador pleno</t>
  </si>
  <si>
    <t>P8194</t>
  </si>
  <si>
    <t>Historiador sênior</t>
  </si>
  <si>
    <t>P8195</t>
  </si>
  <si>
    <t>Paleontólogo júnior</t>
  </si>
  <si>
    <t>P8196</t>
  </si>
  <si>
    <t>Paleontólogo pleno</t>
  </si>
  <si>
    <t>P8197</t>
  </si>
  <si>
    <t>Paleontólogo sênior</t>
  </si>
  <si>
    <t>P8198</t>
  </si>
  <si>
    <t>Sociólogo júnior</t>
  </si>
  <si>
    <t>P8199</t>
  </si>
  <si>
    <t>Sociólogo pleno</t>
  </si>
  <si>
    <t>P8200</t>
  </si>
  <si>
    <t>Sociólogo sênior</t>
  </si>
  <si>
    <t>P8264</t>
  </si>
  <si>
    <t>Motorista de veículo leve - horista</t>
  </si>
  <si>
    <t>h</t>
  </si>
  <si>
    <t>Conforme Termo de Referência</t>
  </si>
  <si>
    <t>25 DIAS</t>
  </si>
  <si>
    <t>COMISSÃO DE AVALIAÇÃO DA OEI 
E D I T AL 
 PROCEDIMENTO SIMPLIFICADO N.º 12246/2025 – OEI/COP30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</si>
</sst>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\ * #,##0.00_-;\-&quot;R$&quot;\ * #,##0.00_-;_-&quot;R$&quot;\ * &quot;-&quot;??_-;_-@"/>
    <numFmt numFmtId="165" formatCode="_([$R$ -416]* #,##0.00_);_([$R$ -416]* \(#,##0.00\);_([$R$ -416]* &quot;-&quot;??_);_(@_)"/>
    <numFmt numFmtId="166" formatCode="#,##0.00;\(#,##0.00\)"/>
  </numFmts>
  <fonts count="32" x14ac:knownFonts="1">
    <font>
      <sz val="10"/>
      <color rgb="FF000000"/>
      <name val="Verdana"/>
      <scheme val="minor"/>
    </font>
    <font>
      <sz val="10"/>
      <color theme="1"/>
      <name val="Calibri"/>
    </font>
    <font>
      <b/>
      <sz val="11"/>
      <color rgb="FFF5FCFF"/>
      <name val="Calibri"/>
    </font>
    <font>
      <sz val="11"/>
      <color rgb="FF000000"/>
      <name val="Calibri"/>
    </font>
    <font>
      <b/>
      <sz val="10"/>
      <color theme="0"/>
      <name val="Calibri"/>
    </font>
    <font>
      <b/>
      <sz val="10"/>
      <color theme="1"/>
      <name val="Verdana"/>
    </font>
    <font>
      <sz val="10"/>
      <name val="Verdana"/>
    </font>
    <font>
      <sz val="11"/>
      <color rgb="FF434343"/>
      <name val="Calibri"/>
    </font>
    <font>
      <sz val="10"/>
      <color rgb="FF000000"/>
      <name val="Calibri"/>
    </font>
    <font>
      <b/>
      <sz val="10"/>
      <color rgb="FFFFFFFF"/>
      <name val="Calibri"/>
    </font>
    <font>
      <b/>
      <sz val="11"/>
      <color rgb="FFFFFFFF"/>
      <name val="Calibri"/>
    </font>
    <font>
      <b/>
      <sz val="10"/>
      <color rgb="FF434343"/>
      <name val="Calibri"/>
    </font>
    <font>
      <sz val="10"/>
      <color rgb="FF434343"/>
      <name val="Calibri"/>
    </font>
    <font>
      <b/>
      <sz val="11"/>
      <color rgb="FF434343"/>
      <name val="Calibri"/>
    </font>
    <font>
      <b/>
      <sz val="11"/>
      <color rgb="FF0A5AF5"/>
      <name val="Calibri"/>
    </font>
    <font>
      <b/>
      <sz val="11"/>
      <color theme="1"/>
      <name val="Calibri"/>
    </font>
    <font>
      <sz val="11"/>
      <color theme="1"/>
      <name val="Calibri"/>
    </font>
    <font>
      <sz val="8"/>
      <name val="Verdana"/>
      <scheme val="minor"/>
    </font>
    <font>
      <sz val="11"/>
      <color rgb="FF434343"/>
      <name val="Calibri"/>
      <family val="2"/>
    </font>
    <font>
      <sz val="11"/>
      <color theme="1"/>
      <name val="Arial"/>
      <family val="2"/>
    </font>
    <font>
      <sz val="11"/>
      <color rgb="FF000000"/>
      <name val="Verdana"/>
      <family val="2"/>
      <scheme val="minor"/>
    </font>
    <font>
      <sz val="8"/>
      <color rgb="FF000000"/>
      <name val="Arial"/>
      <family val="2"/>
    </font>
    <font>
      <b/>
      <sz val="11"/>
      <color rgb="FFFFFFFF"/>
      <name val="Calibri"/>
      <family val="2"/>
    </font>
    <font>
      <sz val="10"/>
      <color rgb="FF434343"/>
      <name val="Calibri"/>
      <family val="2"/>
    </font>
    <font>
      <b/>
      <sz val="11"/>
      <color theme="1"/>
      <name val="Calibri"/>
      <family val="2"/>
    </font>
    <font>
      <b/>
      <sz val="10"/>
      <name val="Calibri"/>
      <family val="2"/>
    </font>
    <font>
      <sz val="10"/>
      <color rgb="FF000000"/>
      <name val="Calibri"/>
      <family val="2"/>
    </font>
    <font>
      <sz val="10"/>
      <color rgb="FF000000"/>
      <name val="Verdana"/>
      <scheme val="minor"/>
    </font>
    <font>
      <b/>
      <sz val="10"/>
      <color rgb="FF434343"/>
      <name val="Calibri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2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5AC4DA"/>
        <bgColor rgb="FF5AC4DA"/>
      </patternFill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  <fill>
      <patternFill patternType="solid">
        <fgColor rgb="FF002E6E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79998168889431442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0A0A0"/>
      </left>
      <right/>
      <top style="thin">
        <color rgb="FFA0A0A0"/>
      </top>
      <bottom style="thin">
        <color rgb="FFA0A0A0"/>
      </bottom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0" fontId="19" fillId="0" borderId="0"/>
    <xf numFmtId="9" fontId="19" fillId="0" borderId="0" applyFont="0" applyFill="0" applyBorder="0" applyAlignment="0" applyProtection="0"/>
    <xf numFmtId="0" fontId="20" fillId="0" borderId="0"/>
    <xf numFmtId="43" fontId="27" fillId="0" borderId="0" applyFont="0" applyFill="0" applyBorder="0" applyAlignment="0" applyProtection="0"/>
  </cellStyleXfs>
  <cellXfs count="104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166" fontId="1" fillId="0" borderId="0" xfId="0" applyNumberFormat="1" applyFont="1" applyAlignment="1">
      <alignment horizontal="right" vertical="center" wrapText="1"/>
    </xf>
    <xf numFmtId="165" fontId="8" fillId="0" borderId="0" xfId="0" applyNumberFormat="1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vertical="center" wrapText="1"/>
    </xf>
    <xf numFmtId="165" fontId="11" fillId="3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49" fontId="12" fillId="0" borderId="1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right" vertical="center"/>
    </xf>
    <xf numFmtId="165" fontId="9" fillId="2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166" fontId="12" fillId="0" borderId="0" xfId="0" applyNumberFormat="1" applyFont="1" applyAlignment="1">
      <alignment horizontal="right" vertical="center"/>
    </xf>
    <xf numFmtId="165" fontId="12" fillId="0" borderId="0" xfId="0" applyNumberFormat="1" applyFont="1" applyAlignment="1">
      <alignment horizontal="right" vertical="center"/>
    </xf>
    <xf numFmtId="165" fontId="12" fillId="0" borderId="0" xfId="0" applyNumberFormat="1" applyFont="1" applyAlignment="1">
      <alignment vertical="center"/>
    </xf>
    <xf numFmtId="165" fontId="13" fillId="0" borderId="1" xfId="0" applyNumberFormat="1" applyFont="1" applyBorder="1" applyAlignment="1">
      <alignment horizontal="left" vertical="center"/>
    </xf>
    <xf numFmtId="165" fontId="13" fillId="0" borderId="1" xfId="0" applyNumberFormat="1" applyFont="1" applyBorder="1" applyAlignment="1">
      <alignment horizontal="right" vertical="center"/>
    </xf>
    <xf numFmtId="165" fontId="10" fillId="2" borderId="1" xfId="0" applyNumberFormat="1" applyFont="1" applyFill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horizontal="right" vertical="center"/>
    </xf>
    <xf numFmtId="165" fontId="3" fillId="0" borderId="1" xfId="0" applyNumberFormat="1" applyFont="1" applyBorder="1" applyAlignment="1">
      <alignment vertical="center"/>
    </xf>
    <xf numFmtId="165" fontId="16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8" fillId="0" borderId="1" xfId="0" applyFont="1" applyBorder="1" applyAlignment="1">
      <alignment horizontal="left" vertical="center" wrapText="1"/>
    </xf>
    <xf numFmtId="166" fontId="22" fillId="2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165" fontId="0" fillId="0" borderId="0" xfId="0" applyNumberFormat="1"/>
    <xf numFmtId="44" fontId="0" fillId="0" borderId="0" xfId="0" applyNumberFormat="1"/>
    <xf numFmtId="0" fontId="25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26" fillId="0" borderId="1" xfId="0" applyFont="1" applyBorder="1" applyAlignment="1">
      <alignment horizontal="justify" vertical="center"/>
    </xf>
    <xf numFmtId="0" fontId="29" fillId="5" borderId="6" xfId="0" applyFont="1" applyFill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6" xfId="0" applyFont="1" applyBorder="1" applyAlignment="1">
      <alignment vertical="center" wrapText="1"/>
    </xf>
    <xf numFmtId="0" fontId="30" fillId="0" borderId="6" xfId="0" applyFont="1" applyBorder="1" applyAlignment="1">
      <alignment horizontal="center" vertical="center" wrapText="1"/>
    </xf>
    <xf numFmtId="4" fontId="30" fillId="0" borderId="6" xfId="0" applyNumberFormat="1" applyFont="1" applyBorder="1" applyAlignment="1">
      <alignment horizontal="right" vertical="center" wrapText="1"/>
    </xf>
    <xf numFmtId="2" fontId="30" fillId="0" borderId="6" xfId="4" applyNumberFormat="1" applyFont="1" applyBorder="1" applyAlignment="1">
      <alignment horizontal="center" vertical="center" wrapText="1"/>
    </xf>
    <xf numFmtId="4" fontId="30" fillId="0" borderId="8" xfId="0" applyNumberFormat="1" applyFont="1" applyBorder="1" applyAlignment="1">
      <alignment horizontal="right" vertical="center" wrapText="1"/>
    </xf>
    <xf numFmtId="0" fontId="21" fillId="0" borderId="0" xfId="0" applyFont="1" applyAlignment="1">
      <alignment horizontal="left" vertical="top"/>
    </xf>
    <xf numFmtId="0" fontId="30" fillId="8" borderId="7" xfId="0" applyFont="1" applyFill="1" applyBorder="1" applyAlignment="1">
      <alignment horizontal="center" vertical="center" wrapText="1"/>
    </xf>
    <xf numFmtId="0" fontId="30" fillId="8" borderId="6" xfId="0" applyFont="1" applyFill="1" applyBorder="1" applyAlignment="1">
      <alignment vertical="center" wrapText="1"/>
    </xf>
    <xf numFmtId="0" fontId="30" fillId="8" borderId="6" xfId="0" applyFont="1" applyFill="1" applyBorder="1" applyAlignment="1">
      <alignment horizontal="center" vertical="center" wrapText="1"/>
    </xf>
    <xf numFmtId="4" fontId="30" fillId="8" borderId="6" xfId="0" applyNumberFormat="1" applyFont="1" applyFill="1" applyBorder="1" applyAlignment="1">
      <alignment horizontal="right" vertical="center" wrapText="1"/>
    </xf>
    <xf numFmtId="2" fontId="30" fillId="8" borderId="6" xfId="4" applyNumberFormat="1" applyFont="1" applyFill="1" applyBorder="1" applyAlignment="1">
      <alignment horizontal="center" vertical="center" wrapText="1"/>
    </xf>
    <xf numFmtId="4" fontId="30" fillId="8" borderId="8" xfId="0" applyNumberFormat="1" applyFont="1" applyFill="1" applyBorder="1" applyAlignment="1">
      <alignment horizontal="right" vertical="center" wrapText="1"/>
    </xf>
    <xf numFmtId="0" fontId="0" fillId="8" borderId="0" xfId="0" applyFill="1"/>
    <xf numFmtId="0" fontId="30" fillId="7" borderId="7" xfId="0" applyFont="1" applyFill="1" applyBorder="1" applyAlignment="1">
      <alignment horizontal="center" vertical="center" wrapText="1"/>
    </xf>
    <xf numFmtId="0" fontId="30" fillId="7" borderId="6" xfId="0" applyFont="1" applyFill="1" applyBorder="1" applyAlignment="1">
      <alignment vertical="center" wrapText="1"/>
    </xf>
    <xf numFmtId="0" fontId="30" fillId="7" borderId="6" xfId="0" applyFont="1" applyFill="1" applyBorder="1" applyAlignment="1">
      <alignment horizontal="center" vertical="center" wrapText="1"/>
    </xf>
    <xf numFmtId="4" fontId="30" fillId="7" borderId="6" xfId="0" applyNumberFormat="1" applyFont="1" applyFill="1" applyBorder="1" applyAlignment="1">
      <alignment horizontal="right" vertical="center" wrapText="1"/>
    </xf>
    <xf numFmtId="2" fontId="30" fillId="7" borderId="6" xfId="4" applyNumberFormat="1" applyFont="1" applyFill="1" applyBorder="1" applyAlignment="1">
      <alignment horizontal="center" vertical="center" wrapText="1"/>
    </xf>
    <xf numFmtId="4" fontId="30" fillId="7" borderId="8" xfId="0" applyNumberFormat="1" applyFont="1" applyFill="1" applyBorder="1" applyAlignment="1">
      <alignment horizontal="right" vertical="center" wrapText="1"/>
    </xf>
    <xf numFmtId="0" fontId="0" fillId="7" borderId="0" xfId="0" applyFill="1"/>
    <xf numFmtId="0" fontId="30" fillId="9" borderId="7" xfId="0" applyFont="1" applyFill="1" applyBorder="1" applyAlignment="1">
      <alignment horizontal="center" vertical="center" wrapText="1"/>
    </xf>
    <xf numFmtId="0" fontId="30" fillId="9" borderId="6" xfId="0" applyFont="1" applyFill="1" applyBorder="1" applyAlignment="1">
      <alignment vertical="center" wrapText="1"/>
    </xf>
    <xf numFmtId="0" fontId="30" fillId="9" borderId="6" xfId="0" applyFont="1" applyFill="1" applyBorder="1" applyAlignment="1">
      <alignment horizontal="center" vertical="center" wrapText="1"/>
    </xf>
    <xf numFmtId="4" fontId="30" fillId="9" borderId="6" xfId="0" applyNumberFormat="1" applyFont="1" applyFill="1" applyBorder="1" applyAlignment="1">
      <alignment horizontal="right" vertical="center" wrapText="1"/>
    </xf>
    <xf numFmtId="2" fontId="30" fillId="9" borderId="6" xfId="4" applyNumberFormat="1" applyFont="1" applyFill="1" applyBorder="1" applyAlignment="1">
      <alignment horizontal="center" vertical="center" wrapText="1"/>
    </xf>
    <xf numFmtId="4" fontId="30" fillId="9" borderId="8" xfId="0" applyNumberFormat="1" applyFont="1" applyFill="1" applyBorder="1" applyAlignment="1">
      <alignment horizontal="right" vertical="center" wrapText="1"/>
    </xf>
    <xf numFmtId="0" fontId="0" fillId="9" borderId="0" xfId="0" applyFill="1"/>
    <xf numFmtId="49" fontId="2" fillId="2" borderId="2" xfId="0" applyNumberFormat="1" applyFont="1" applyFill="1" applyBorder="1" applyAlignment="1">
      <alignment vertical="center"/>
    </xf>
    <xf numFmtId="0" fontId="11" fillId="3" borderId="2" xfId="0" applyFont="1" applyFill="1" applyBorder="1" applyAlignment="1">
      <alignment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10" fontId="24" fillId="6" borderId="4" xfId="0" applyNumberFormat="1" applyFont="1" applyFill="1" applyBorder="1" applyAlignment="1">
      <alignment horizontal="center" vertical="center" wrapText="1"/>
    </xf>
    <xf numFmtId="165" fontId="13" fillId="0" borderId="4" xfId="0" applyNumberFormat="1" applyFont="1" applyBorder="1" applyAlignment="1">
      <alignment horizontal="right" vertical="center"/>
    </xf>
    <xf numFmtId="10" fontId="15" fillId="0" borderId="4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4" xfId="0" applyFont="1" applyBorder="1"/>
    <xf numFmtId="0" fontId="9" fillId="2" borderId="2" xfId="0" applyFont="1" applyFill="1" applyBorder="1" applyAlignment="1">
      <alignment horizontal="right" vertical="center" wrapText="1"/>
    </xf>
    <xf numFmtId="0" fontId="6" fillId="0" borderId="3" xfId="0" applyFont="1" applyBorder="1"/>
    <xf numFmtId="0" fontId="13" fillId="0" borderId="2" xfId="0" applyFont="1" applyBorder="1" applyAlignment="1">
      <alignment horizontal="left" vertical="center"/>
    </xf>
    <xf numFmtId="165" fontId="10" fillId="2" borderId="2" xfId="0" applyNumberFormat="1" applyFont="1" applyFill="1" applyBorder="1" applyAlignment="1">
      <alignment horizontal="right" vertical="center"/>
    </xf>
    <xf numFmtId="0" fontId="13" fillId="0" borderId="2" xfId="0" applyFont="1" applyBorder="1" applyAlignment="1">
      <alignment horizontal="left" vertical="center" wrapText="1"/>
    </xf>
    <xf numFmtId="0" fontId="13" fillId="4" borderId="2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right" vertical="center" wrapText="1"/>
    </xf>
    <xf numFmtId="0" fontId="29" fillId="5" borderId="6" xfId="0" applyFont="1" applyFill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31" fillId="0" borderId="9" xfId="0" applyNumberFormat="1" applyFont="1" applyBorder="1" applyAlignment="1">
      <alignment horizontal="center" vertical="center" wrapText="1"/>
    </xf>
  </cellXfs>
  <cellStyles count="5">
    <cellStyle name="Normal" xfId="0" builtinId="0"/>
    <cellStyle name="Normal 2" xfId="3" xr:uid="{00000000-0005-0000-0000-000001000000}"/>
    <cellStyle name="Normal 3" xfId="1" xr:uid="{00000000-0005-0000-0000-000002000000}"/>
    <cellStyle name="Porcentagem 2" xfId="2" xr:uid="{00000000-0005-0000-0000-000003000000}"/>
    <cellStyle name="Vírgula" xfId="4" builtinId="3"/>
  </cellStyles>
  <dxfs count="8">
    <dxf>
      <font>
        <b/>
        <color rgb="FF434343"/>
      </font>
      <fill>
        <patternFill patternType="solid">
          <fgColor rgb="FFFFFFFF"/>
          <bgColor rgb="FFFFFFFF"/>
        </patternFill>
      </fill>
    </dxf>
    <dxf>
      <font>
        <b/>
        <color rgb="FF0A5AF5"/>
      </font>
      <fill>
        <patternFill patternType="solid">
          <fgColor rgb="FFFFFFFF"/>
          <bgColor rgb="FFFFFFFF"/>
        </patternFill>
      </fill>
    </dxf>
    <dxf>
      <font>
        <b/>
        <color rgb="FF00A3FA"/>
      </font>
      <fill>
        <patternFill patternType="solid">
          <fgColor rgb="FFFFFFFF"/>
          <bgColor rgb="FFFFFFFF"/>
        </patternFill>
      </fill>
    </dxf>
    <dxf>
      <font>
        <b/>
        <color rgb="FFFF0000"/>
      </font>
      <fill>
        <patternFill patternType="solid">
          <fgColor rgb="FFFFFFFF"/>
          <bgColor rgb="FFFFFFFF"/>
        </patternFill>
      </fill>
    </dxf>
    <dxf>
      <font>
        <i/>
        <color rgb="FFFFFFFF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C5EBFF"/>
          <bgColor rgb="FFC5EB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</dxfs>
  <tableStyles count="1">
    <tableStyle name="Planilha_Nuts-style" pivot="0" count="2" xr9:uid="{00000000-0011-0000-FFFF-FFFF00000000}">
      <tableStyleElement type="firstRowStripe" dxfId="7"/>
      <tableStyleElement type="secondRowStripe" dxfId="6"/>
    </tableStyle>
  </tableStyles>
  <colors>
    <mruColors>
      <color rgb="FF66FF33"/>
      <color rgb="FF000000"/>
      <color rgb="FF99FF99"/>
      <color rgb="FF33CC3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26</xdr:col>
      <xdr:colOff>221594</xdr:colOff>
      <xdr:row>53</xdr:row>
      <xdr:rowOff>96461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79A1581-68EE-B5A7-8D5B-928DA3B931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052394" cy="86784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26</xdr:col>
      <xdr:colOff>335910</xdr:colOff>
      <xdr:row>58</xdr:row>
      <xdr:rowOff>58469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B65CD14-50D8-D9D2-4C27-2F403BE8E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166710" cy="94501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77646</xdr:colOff>
      <xdr:row>42</xdr:row>
      <xdr:rowOff>67634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364646" cy="68684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5975"/>
      </a:dk1>
      <a:lt1>
        <a:srgbClr val="F5FCFF"/>
      </a:lt1>
      <a:dk2>
        <a:srgbClr val="005975"/>
      </a:dk2>
      <a:lt2>
        <a:srgbClr val="F5FCFF"/>
      </a:lt2>
      <a:accent1>
        <a:srgbClr val="0078B8"/>
      </a:accent1>
      <a:accent2>
        <a:srgbClr val="0091DE"/>
      </a:accent2>
      <a:accent3>
        <a:srgbClr val="00A3FA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001"/>
  <sheetViews>
    <sheetView showGridLines="0" workbookViewId="0">
      <selection activeCell="J10" sqref="J10"/>
    </sheetView>
  </sheetViews>
  <sheetFormatPr defaultColWidth="11.125" defaultRowHeight="15" customHeight="1" x14ac:dyDescent="0.2"/>
  <cols>
    <col min="1" max="1" width="2" customWidth="1"/>
    <col min="2" max="2" width="20" customWidth="1"/>
    <col min="3" max="3" width="32.5" customWidth="1"/>
    <col min="4" max="4" width="17" customWidth="1"/>
    <col min="5" max="5" width="8.5" customWidth="1"/>
    <col min="6" max="6" width="41.75" customWidth="1"/>
    <col min="7" max="7" width="19.125" customWidth="1"/>
    <col min="8" max="21" width="8.5" customWidth="1"/>
  </cols>
  <sheetData>
    <row r="1" spans="2:7" ht="12.75" customHeight="1" x14ac:dyDescent="0.2">
      <c r="B1" s="1"/>
      <c r="C1" s="1"/>
    </row>
    <row r="2" spans="2:7" ht="23.25" customHeight="1" x14ac:dyDescent="0.2">
      <c r="B2" s="81" t="s">
        <v>0</v>
      </c>
      <c r="C2" s="2" t="e">
        <f>Planilha!#REF!</f>
        <v>#REF!</v>
      </c>
    </row>
    <row r="3" spans="2:7" ht="23.25" customHeight="1" x14ac:dyDescent="0.2">
      <c r="B3" s="81" t="s">
        <v>1</v>
      </c>
      <c r="C3" s="3" t="e">
        <f>Planilha!#REF!</f>
        <v>#REF!</v>
      </c>
    </row>
    <row r="4" spans="2:7" ht="23.25" customHeight="1" x14ac:dyDescent="0.2">
      <c r="B4" s="81" t="s">
        <v>2</v>
      </c>
      <c r="C4" s="3" t="e">
        <f>Planilha!#REF!</f>
        <v>#REF!</v>
      </c>
    </row>
    <row r="5" spans="2:7" ht="23.25" customHeight="1" x14ac:dyDescent="0.2">
      <c r="B5" s="81" t="s">
        <v>3</v>
      </c>
      <c r="C5" s="2" t="e">
        <f>Planilha!#REF!</f>
        <v>#REF!</v>
      </c>
    </row>
    <row r="6" spans="2:7" ht="23.25" customHeight="1" x14ac:dyDescent="0.2">
      <c r="B6" s="81" t="s">
        <v>4</v>
      </c>
      <c r="C6" s="4" t="e">
        <f>Planilha!#REF!</f>
        <v>#REF!</v>
      </c>
    </row>
    <row r="7" spans="2:7" ht="23.25" customHeight="1" x14ac:dyDescent="0.2">
      <c r="B7" s="81" t="s">
        <v>5</v>
      </c>
      <c r="C7" s="2" t="e">
        <f>Planilha!#REF!</f>
        <v>#REF!</v>
      </c>
    </row>
    <row r="8" spans="2:7" ht="23.25" customHeight="1" x14ac:dyDescent="0.2">
      <c r="B8" s="81" t="s">
        <v>6</v>
      </c>
      <c r="C8" s="2"/>
    </row>
    <row r="9" spans="2:7" ht="23.25" customHeight="1" x14ac:dyDescent="0.2">
      <c r="B9" s="81" t="s">
        <v>7</v>
      </c>
      <c r="C9" s="2" t="e">
        <f>Planilha!#REF!</f>
        <v>#REF!</v>
      </c>
    </row>
    <row r="10" spans="2:7" ht="22.5" customHeight="1" x14ac:dyDescent="0.2">
      <c r="B10" s="5"/>
      <c r="C10" s="5"/>
      <c r="F10" s="89" t="s">
        <v>8</v>
      </c>
      <c r="G10" s="90"/>
    </row>
    <row r="11" spans="2:7" ht="12.75" customHeight="1" x14ac:dyDescent="0.2">
      <c r="B11" s="5"/>
      <c r="C11" s="5"/>
    </row>
    <row r="12" spans="2:7" ht="24.95" customHeight="1" x14ac:dyDescent="0.2">
      <c r="C12" s="6" t="s">
        <v>9</v>
      </c>
      <c r="D12" s="6" t="s">
        <v>10</v>
      </c>
      <c r="F12" s="6" t="s">
        <v>11</v>
      </c>
      <c r="G12" s="6" t="s">
        <v>10</v>
      </c>
    </row>
    <row r="13" spans="2:7" ht="24.95" customHeight="1" x14ac:dyDescent="0.2">
      <c r="C13" s="44" t="s">
        <v>12</v>
      </c>
      <c r="D13" s="8" t="e">
        <f>G18</f>
        <v>#REF!</v>
      </c>
      <c r="F13" s="7" t="str">
        <f>Planilha!C4</f>
        <v>EQUIPE DE PRODUÇÃO</v>
      </c>
      <c r="G13" s="8">
        <f>Planilha!I4</f>
        <v>295695.72499999998</v>
      </c>
    </row>
    <row r="14" spans="2:7" ht="24.95" customHeight="1" x14ac:dyDescent="0.2">
      <c r="C14" s="6" t="s">
        <v>13</v>
      </c>
      <c r="D14" s="9" t="e">
        <f>SUM(D13)</f>
        <v>#REF!</v>
      </c>
      <c r="F14" s="7" t="e">
        <f>Planilha!#REF!</f>
        <v>#REF!</v>
      </c>
      <c r="G14" s="8" t="e">
        <f>Planilha!#REF!</f>
        <v>#REF!</v>
      </c>
    </row>
    <row r="15" spans="2:7" ht="24.95" customHeight="1" x14ac:dyDescent="0.2">
      <c r="F15" s="7" t="e">
        <f>Planilha!#REF!</f>
        <v>#REF!</v>
      </c>
      <c r="G15" s="8" t="e">
        <f>Planilha!#REF!</f>
        <v>#REF!</v>
      </c>
    </row>
    <row r="16" spans="2:7" ht="24.95" customHeight="1" x14ac:dyDescent="0.2">
      <c r="F16" s="7" t="e">
        <f>+Planilha!#REF!</f>
        <v>#REF!</v>
      </c>
      <c r="G16" s="8" t="e">
        <f>+Planilha!#REF!</f>
        <v>#REF!</v>
      </c>
    </row>
    <row r="17" spans="6:7" ht="24.95" customHeight="1" x14ac:dyDescent="0.2">
      <c r="F17" s="10" t="str">
        <f>Planilha!C17</f>
        <v>SUBTOTAL - HONORÁRIOS E IMPOSTOS</v>
      </c>
      <c r="G17" s="8">
        <f>Planilha!I17</f>
        <v>7750.6367575000004</v>
      </c>
    </row>
    <row r="18" spans="6:7" ht="24.95" customHeight="1" x14ac:dyDescent="0.2">
      <c r="F18" s="11" t="s">
        <v>13</v>
      </c>
      <c r="G18" s="9" t="e">
        <f>SUM(G13:G17)</f>
        <v>#REF!</v>
      </c>
    </row>
    <row r="19" spans="6:7" ht="18.75" customHeight="1" x14ac:dyDescent="0.2"/>
    <row r="20" spans="6:7" ht="18.75" customHeight="1" x14ac:dyDescent="0.2"/>
    <row r="21" spans="6:7" ht="18.75" customHeight="1" x14ac:dyDescent="0.2"/>
    <row r="22" spans="6:7" ht="18.75" customHeight="1" x14ac:dyDescent="0.2"/>
    <row r="23" spans="6:7" ht="18.75" customHeight="1" x14ac:dyDescent="0.2"/>
    <row r="24" spans="6:7" ht="18.75" customHeight="1" x14ac:dyDescent="0.2"/>
    <row r="25" spans="6:7" ht="18.75" customHeight="1" x14ac:dyDescent="0.2"/>
    <row r="26" spans="6:7" ht="18.75" customHeight="1" x14ac:dyDescent="0.2"/>
    <row r="27" spans="6:7" ht="18.75" customHeight="1" x14ac:dyDescent="0.2"/>
    <row r="28" spans="6:7" ht="18.75" customHeight="1" x14ac:dyDescent="0.2"/>
    <row r="29" spans="6:7" ht="18.75" customHeight="1" x14ac:dyDescent="0.2"/>
    <row r="30" spans="6:7" ht="12.75" customHeight="1" x14ac:dyDescent="0.2"/>
    <row r="31" spans="6:7" ht="12.75" customHeight="1" x14ac:dyDescent="0.2"/>
    <row r="32" spans="6:7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</sheetData>
  <mergeCells count="1">
    <mergeCell ref="F10:G10"/>
  </mergeCells>
  <pageMargins left="0.23622047244094491" right="0.23622047244094491" top="0.35433070866141736" bottom="0.35433070866141736" header="0" footer="0"/>
  <pageSetup paperSize="9" scale="85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8"/>
  <sheetViews>
    <sheetView showGridLines="0" tabSelected="1" zoomScale="136" zoomScaleNormal="136" workbookViewId="0">
      <selection activeCell="B2" sqref="B2:I2"/>
    </sheetView>
  </sheetViews>
  <sheetFormatPr defaultColWidth="11.125" defaultRowHeight="15" customHeight="1" x14ac:dyDescent="0.2"/>
  <cols>
    <col min="1" max="1" width="1.125" customWidth="1"/>
    <col min="2" max="2" width="8.125" customWidth="1"/>
    <col min="3" max="3" width="40.875" customWidth="1"/>
    <col min="4" max="4" width="39.125" customWidth="1"/>
    <col min="5" max="5" width="11.375" customWidth="1"/>
    <col min="6" max="6" width="9.375" customWidth="1"/>
    <col min="7" max="7" width="19.875" customWidth="1"/>
    <col min="8" max="8" width="11" customWidth="1"/>
    <col min="9" max="9" width="23.125" customWidth="1"/>
    <col min="10" max="10" width="16" bestFit="1" customWidth="1"/>
    <col min="11" max="11" width="17.375" customWidth="1"/>
    <col min="12" max="12" width="13.375" bestFit="1" customWidth="1"/>
    <col min="13" max="13" width="16" bestFit="1" customWidth="1"/>
    <col min="14" max="14" width="18.375" bestFit="1" customWidth="1"/>
    <col min="15" max="15" width="16.25" bestFit="1" customWidth="1"/>
  </cols>
  <sheetData>
    <row r="1" spans="1:15" ht="19.5" customHeight="1" x14ac:dyDescent="0.2">
      <c r="A1" s="12"/>
      <c r="B1" s="13"/>
      <c r="C1" s="1"/>
      <c r="D1" s="1"/>
      <c r="E1" s="14"/>
      <c r="F1" s="14"/>
      <c r="G1" s="15"/>
      <c r="H1" s="1"/>
      <c r="I1" s="16"/>
    </row>
    <row r="2" spans="1:15" ht="91.5" customHeight="1" x14ac:dyDescent="0.2">
      <c r="A2" s="12"/>
      <c r="B2" s="103" t="s">
        <v>265</v>
      </c>
      <c r="C2" s="102"/>
      <c r="D2" s="102"/>
      <c r="E2" s="102"/>
      <c r="F2" s="102"/>
      <c r="G2" s="102"/>
      <c r="H2" s="102"/>
      <c r="I2" s="102"/>
    </row>
    <row r="3" spans="1:15" ht="27" customHeight="1" x14ac:dyDescent="0.2">
      <c r="A3" s="12"/>
      <c r="B3" s="6" t="s">
        <v>14</v>
      </c>
      <c r="C3" s="17" t="s">
        <v>15</v>
      </c>
      <c r="D3" s="17" t="s">
        <v>16</v>
      </c>
      <c r="E3" s="18" t="s">
        <v>17</v>
      </c>
      <c r="F3" s="18" t="s">
        <v>18</v>
      </c>
      <c r="G3" s="45" t="s">
        <v>19</v>
      </c>
      <c r="H3" s="18" t="s">
        <v>20</v>
      </c>
      <c r="I3" s="19" t="s">
        <v>13</v>
      </c>
    </row>
    <row r="4" spans="1:15" ht="35.1" customHeight="1" x14ac:dyDescent="0.2">
      <c r="A4" s="12"/>
      <c r="B4" s="20" t="s">
        <v>21</v>
      </c>
      <c r="C4" s="82" t="s">
        <v>22</v>
      </c>
      <c r="D4" s="21"/>
      <c r="E4" s="21"/>
      <c r="F4" s="21"/>
      <c r="G4" s="21"/>
      <c r="H4" s="22"/>
      <c r="I4" s="23">
        <f>SUMIF(H5:H7,"INTERNO",I5:I7)+SUMIF(H5:H7,"TERCEIRO",I5:I7)</f>
        <v>295695.72499999998</v>
      </c>
    </row>
    <row r="5" spans="1:15" ht="50.1" customHeight="1" x14ac:dyDescent="0.2">
      <c r="A5" s="12"/>
      <c r="B5" s="25" t="s">
        <v>23</v>
      </c>
      <c r="C5" s="49" t="s">
        <v>24</v>
      </c>
      <c r="D5" s="46" t="s">
        <v>25</v>
      </c>
      <c r="E5" s="26">
        <f>100+20+8+15</f>
        <v>143</v>
      </c>
      <c r="F5" s="26" t="s">
        <v>263</v>
      </c>
      <c r="G5" s="27">
        <v>300</v>
      </c>
      <c r="H5" s="28" t="s">
        <v>26</v>
      </c>
      <c r="I5" s="29">
        <f>+E5*G5</f>
        <v>42900</v>
      </c>
    </row>
    <row r="6" spans="1:15" ht="50.1" customHeight="1" x14ac:dyDescent="0.2">
      <c r="A6" s="12"/>
      <c r="B6" s="25" t="s">
        <v>27</v>
      </c>
      <c r="C6" s="50" t="s">
        <v>28</v>
      </c>
      <c r="D6" s="51" t="s">
        <v>29</v>
      </c>
      <c r="E6" s="26">
        <f>18000+2000+1200+500</f>
        <v>21700</v>
      </c>
      <c r="F6" s="26" t="s">
        <v>263</v>
      </c>
      <c r="G6" s="27">
        <v>10.5</v>
      </c>
      <c r="H6" s="28" t="s">
        <v>26</v>
      </c>
      <c r="I6" s="29">
        <f>+E6*G6</f>
        <v>227850</v>
      </c>
    </row>
    <row r="7" spans="1:15" ht="50.1" customHeight="1" x14ac:dyDescent="0.2">
      <c r="A7" s="12"/>
      <c r="B7" s="25" t="s">
        <v>30</v>
      </c>
      <c r="C7" s="50" t="s">
        <v>31</v>
      </c>
      <c r="D7" s="51" t="s">
        <v>32</v>
      </c>
      <c r="E7" s="26">
        <v>7</v>
      </c>
      <c r="F7" s="26" t="s">
        <v>264</v>
      </c>
      <c r="G7" s="58">
        <f>4276.41*25/30</f>
        <v>3563.6750000000002</v>
      </c>
      <c r="H7" s="28" t="s">
        <v>33</v>
      </c>
      <c r="I7" s="29">
        <f>+E7*G7</f>
        <v>24945.725000000002</v>
      </c>
    </row>
    <row r="8" spans="1:15" ht="22.5" customHeight="1" x14ac:dyDescent="0.2">
      <c r="A8" s="12"/>
      <c r="B8" s="12"/>
      <c r="C8" s="91" t="s">
        <v>34</v>
      </c>
      <c r="D8" s="92"/>
      <c r="E8" s="92"/>
      <c r="F8" s="92"/>
      <c r="G8" s="92"/>
      <c r="H8" s="90"/>
      <c r="I8" s="30">
        <f>+I7+I6+I5</f>
        <v>295695.72499999998</v>
      </c>
    </row>
    <row r="9" spans="1:15" ht="10.5" customHeight="1" x14ac:dyDescent="0.2">
      <c r="A9" s="12"/>
      <c r="B9" s="12"/>
      <c r="C9" s="24"/>
      <c r="D9" s="24"/>
      <c r="E9" s="31"/>
      <c r="F9" s="31"/>
      <c r="G9" s="32"/>
      <c r="H9" s="24"/>
      <c r="I9" s="33"/>
    </row>
    <row r="10" spans="1:15" ht="22.5" customHeight="1" x14ac:dyDescent="0.2">
      <c r="A10" s="12"/>
      <c r="B10" s="12"/>
      <c r="C10" s="93" t="s">
        <v>35</v>
      </c>
      <c r="D10" s="92"/>
      <c r="E10" s="92"/>
      <c r="F10" s="92"/>
      <c r="G10" s="92"/>
      <c r="H10" s="83" t="s">
        <v>26</v>
      </c>
      <c r="I10" s="35">
        <f>SUMIF($H$4:$H$8,H10,$I$4:$I$8)</f>
        <v>270750</v>
      </c>
    </row>
    <row r="11" spans="1:15" ht="22.5" customHeight="1" x14ac:dyDescent="0.2">
      <c r="A11" s="12"/>
      <c r="B11" s="12"/>
      <c r="C11" s="93" t="s">
        <v>36</v>
      </c>
      <c r="D11" s="92"/>
      <c r="E11" s="92"/>
      <c r="F11" s="92"/>
      <c r="G11" s="92"/>
      <c r="H11" s="84" t="s">
        <v>33</v>
      </c>
      <c r="I11" s="35">
        <f>SUMIF($H$4:$H$8,H11,$I$4:$I$8)</f>
        <v>24945.725000000002</v>
      </c>
    </row>
    <row r="12" spans="1:15" ht="22.5" customHeight="1" x14ac:dyDescent="0.2">
      <c r="A12" s="12"/>
      <c r="B12" s="12"/>
      <c r="C12" s="93" t="s">
        <v>37</v>
      </c>
      <c r="D12" s="92"/>
      <c r="E12" s="92"/>
      <c r="F12" s="92"/>
      <c r="G12" s="92"/>
      <c r="H12" s="85"/>
      <c r="I12" s="36">
        <f>SUMIF($H$4:$H$8,H12,$I$4:$I$8)</f>
        <v>0</v>
      </c>
    </row>
    <row r="13" spans="1:15" ht="22.5" customHeight="1" x14ac:dyDescent="0.2">
      <c r="A13" s="12"/>
      <c r="B13" s="12"/>
      <c r="C13" s="94" t="s">
        <v>38</v>
      </c>
      <c r="D13" s="92"/>
      <c r="E13" s="92"/>
      <c r="F13" s="92"/>
      <c r="G13" s="92"/>
      <c r="H13" s="90"/>
      <c r="I13" s="37">
        <f>SUM(I10:I12)</f>
        <v>295695.72499999998</v>
      </c>
    </row>
    <row r="14" spans="1:15" ht="10.5" customHeight="1" x14ac:dyDescent="0.2">
      <c r="A14" s="12"/>
      <c r="B14" s="12"/>
      <c r="C14" s="12"/>
      <c r="D14" s="12"/>
      <c r="E14" s="12"/>
      <c r="F14" s="12"/>
      <c r="G14" s="12"/>
      <c r="H14" s="12"/>
      <c r="I14" s="16"/>
      <c r="N14" s="48"/>
      <c r="O14" s="48"/>
    </row>
    <row r="15" spans="1:15" ht="22.5" customHeight="1" x14ac:dyDescent="0.2">
      <c r="A15" s="12"/>
      <c r="B15" s="12"/>
      <c r="C15" s="95" t="s">
        <v>39</v>
      </c>
      <c r="D15" s="92"/>
      <c r="E15" s="92"/>
      <c r="F15" s="92"/>
      <c r="G15" s="92"/>
      <c r="H15" s="86">
        <v>0.31069999999999998</v>
      </c>
      <c r="I15" s="87">
        <f>+I11*H15</f>
        <v>7750.6367575000004</v>
      </c>
      <c r="J15" s="47"/>
      <c r="K15" s="47"/>
      <c r="L15" s="47"/>
      <c r="M15" s="47"/>
      <c r="N15" s="48"/>
      <c r="O15" s="48"/>
    </row>
    <row r="16" spans="1:15" ht="22.5" customHeight="1" x14ac:dyDescent="0.2">
      <c r="A16" s="12"/>
      <c r="B16" s="12"/>
      <c r="C16" s="95" t="s">
        <v>40</v>
      </c>
      <c r="D16" s="92"/>
      <c r="E16" s="92"/>
      <c r="F16" s="92"/>
      <c r="G16" s="92"/>
      <c r="H16" s="88"/>
      <c r="I16" s="87">
        <f>(I11+I12+I15)/(1-H16)-(I11+I12+I15)</f>
        <v>0</v>
      </c>
    </row>
    <row r="17" spans="1:10" ht="22.5" customHeight="1" x14ac:dyDescent="0.2">
      <c r="A17" s="12"/>
      <c r="B17" s="12"/>
      <c r="C17" s="94" t="s">
        <v>41</v>
      </c>
      <c r="D17" s="92"/>
      <c r="E17" s="92"/>
      <c r="F17" s="92"/>
      <c r="G17" s="92"/>
      <c r="H17" s="90"/>
      <c r="I17" s="37">
        <f>SUM(I15:I16)</f>
        <v>7750.6367575000004</v>
      </c>
    </row>
    <row r="18" spans="1:10" ht="10.5" customHeight="1" x14ac:dyDescent="0.2">
      <c r="A18" s="12"/>
      <c r="B18" s="38"/>
      <c r="C18" s="24"/>
      <c r="D18" s="24"/>
      <c r="E18" s="31"/>
      <c r="F18" s="31"/>
      <c r="G18" s="32"/>
      <c r="H18" s="24"/>
      <c r="I18" s="39"/>
    </row>
    <row r="19" spans="1:10" ht="22.5" customHeight="1" x14ac:dyDescent="0.2">
      <c r="A19" s="12"/>
      <c r="B19" s="38"/>
      <c r="C19" s="94" t="s">
        <v>13</v>
      </c>
      <c r="D19" s="92"/>
      <c r="E19" s="92"/>
      <c r="F19" s="92"/>
      <c r="G19" s="92"/>
      <c r="H19" s="90"/>
      <c r="I19" s="37">
        <f>I13+I17</f>
        <v>303446.36175749998</v>
      </c>
      <c r="J19" s="48"/>
    </row>
    <row r="20" spans="1:10" ht="10.5" customHeight="1" x14ac:dyDescent="0.2">
      <c r="A20" s="12"/>
      <c r="B20" s="38"/>
      <c r="C20" s="12"/>
      <c r="D20" s="12"/>
      <c r="E20" s="12"/>
      <c r="F20" s="12"/>
      <c r="G20" s="12"/>
      <c r="H20" s="12"/>
      <c r="I20" s="16"/>
    </row>
    <row r="21" spans="1:10" ht="19.5" customHeight="1" x14ac:dyDescent="0.2">
      <c r="A21" s="12"/>
      <c r="B21" s="24"/>
      <c r="C21" s="97"/>
      <c r="D21" s="98"/>
      <c r="E21" s="98"/>
      <c r="F21" s="99"/>
      <c r="G21" s="96" t="s">
        <v>42</v>
      </c>
      <c r="H21" s="92"/>
      <c r="I21" s="90"/>
    </row>
    <row r="22" spans="1:10" ht="19.5" customHeight="1" x14ac:dyDescent="0.2">
      <c r="A22" s="12"/>
      <c r="B22" s="24"/>
      <c r="C22" s="98"/>
      <c r="D22" s="98"/>
      <c r="E22" s="98"/>
      <c r="F22" s="99"/>
      <c r="G22" s="100" t="s">
        <v>43</v>
      </c>
      <c r="H22" s="90"/>
      <c r="I22" s="40">
        <f>I10</f>
        <v>270750</v>
      </c>
    </row>
    <row r="23" spans="1:10" ht="19.5" customHeight="1" x14ac:dyDescent="0.2">
      <c r="A23" s="12"/>
      <c r="B23" s="24"/>
      <c r="C23" s="98"/>
      <c r="D23" s="98"/>
      <c r="E23" s="98"/>
      <c r="F23" s="99"/>
      <c r="G23" s="100" t="s">
        <v>44</v>
      </c>
      <c r="H23" s="90"/>
      <c r="I23" s="41">
        <f>I11+I12+I17</f>
        <v>32696.361757500003</v>
      </c>
    </row>
    <row r="24" spans="1:10" ht="19.5" customHeight="1" x14ac:dyDescent="0.2">
      <c r="A24" s="12"/>
      <c r="B24" s="24"/>
      <c r="C24" s="24"/>
      <c r="D24" s="24"/>
      <c r="E24" s="24"/>
      <c r="F24" s="12"/>
      <c r="G24" s="42"/>
      <c r="H24" s="43"/>
      <c r="I24" s="37">
        <f>SUM(I22:I23)</f>
        <v>303446.36175749998</v>
      </c>
    </row>
    <row r="25" spans="1:10" ht="19.5" customHeight="1" x14ac:dyDescent="0.2">
      <c r="A25" s="12"/>
      <c r="B25" s="24"/>
      <c r="C25" s="24"/>
      <c r="D25" s="24"/>
      <c r="E25" s="24"/>
      <c r="F25" s="12"/>
    </row>
    <row r="26" spans="1:10" ht="19.5" customHeight="1" x14ac:dyDescent="0.2">
      <c r="A26" s="12"/>
      <c r="B26" s="24"/>
      <c r="C26" s="24"/>
      <c r="D26" s="24"/>
      <c r="E26" s="24"/>
      <c r="F26" s="24"/>
      <c r="G26" s="24"/>
      <c r="H26" s="24"/>
      <c r="I26" s="34"/>
    </row>
    <row r="27" spans="1:10" ht="19.5" customHeight="1" x14ac:dyDescent="0.2">
      <c r="A27" s="12"/>
      <c r="B27" s="24"/>
      <c r="C27" s="24"/>
      <c r="D27" s="24"/>
      <c r="E27" s="24"/>
      <c r="F27" s="24"/>
      <c r="G27" s="24"/>
      <c r="H27" s="24"/>
      <c r="I27" s="34"/>
    </row>
    <row r="28" spans="1:10" ht="19.5" customHeight="1" x14ac:dyDescent="0.2">
      <c r="A28" s="12"/>
      <c r="B28" s="24"/>
      <c r="C28" s="24"/>
      <c r="D28" s="24"/>
      <c r="E28" s="24"/>
      <c r="F28" s="24"/>
      <c r="G28" s="24"/>
      <c r="H28" s="24"/>
      <c r="I28" s="34"/>
    </row>
  </sheetData>
  <mergeCells count="14">
    <mergeCell ref="B2:I2"/>
    <mergeCell ref="C15:G15"/>
    <mergeCell ref="C16:G16"/>
    <mergeCell ref="C17:H17"/>
    <mergeCell ref="C19:H19"/>
    <mergeCell ref="G21:I21"/>
    <mergeCell ref="C21:F23"/>
    <mergeCell ref="G22:H22"/>
    <mergeCell ref="G23:H23"/>
    <mergeCell ref="C8:H8"/>
    <mergeCell ref="C10:G10"/>
    <mergeCell ref="C11:G11"/>
    <mergeCell ref="C12:G12"/>
    <mergeCell ref="C13:H13"/>
  </mergeCells>
  <phoneticPr fontId="17" type="noConversion"/>
  <conditionalFormatting sqref="H4:H7">
    <cfRule type="containsText" dxfId="5" priority="13" operator="containsText" text="Cortesia">
      <formula>NOT(ISERROR(SEARCH(("Cortesia"),(H4))))</formula>
    </cfRule>
  </conditionalFormatting>
  <conditionalFormatting sqref="H5:H7">
    <cfRule type="containsText" dxfId="4" priority="14" operator="containsText" text="CANCELADO">
      <formula>NOT(ISERROR(SEARCH(("CANCELADO"),(H5))))</formula>
    </cfRule>
    <cfRule type="containsText" dxfId="3" priority="15" operator="containsText" text="OPCIONAL">
      <formula>NOT(ISERROR(SEARCH(("OPCIONAL"),(H5))))</formula>
    </cfRule>
    <cfRule type="containsText" dxfId="2" priority="16" operator="containsText" text="NUTS">
      <formula>NOT(ISERROR(SEARCH(("NUTS"),(H5))))</formula>
    </cfRule>
    <cfRule type="containsText" dxfId="1" priority="17" operator="containsText" text="INTERNO">
      <formula>NOT(ISERROR(SEARCH(("INTERNO"),(H5))))</formula>
    </cfRule>
    <cfRule type="containsText" dxfId="0" priority="18" operator="containsText" text="TERCEIRO">
      <formula>NOT(ISERROR(SEARCH(("TERCEIRO"),(H5))))</formula>
    </cfRule>
  </conditionalFormatting>
  <dataValidations disablePrompts="1" count="1">
    <dataValidation type="list" allowBlank="1" showInputMessage="1" showErrorMessage="1" prompt="Clique e digite um valor da lista de itens" sqref="H5:H7" xr:uid="{00000000-0002-0000-0100-000000000000}">
      <formula1>"INTERNO,TERCEIRO,OPCIONAL,CORTESIA,CANCELADO"</formula1>
    </dataValidation>
  </dataValidations>
  <pageMargins left="0.23622047244094491" right="0.23622047244094491" top="0.35433070866141736" bottom="0.35433070866141736" header="0" footer="0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AB451-A0EE-4931-8641-4A8AC27394D5}">
  <dimension ref="A1"/>
  <sheetViews>
    <sheetView topLeftCell="A26" workbookViewId="0"/>
  </sheetViews>
  <sheetFormatPr defaultRowHeight="12.75" x14ac:dyDescent="0.2"/>
  <sheetData/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0B48C-35CC-4908-82C7-49EF49131BC5}">
  <dimension ref="A1"/>
  <sheetViews>
    <sheetView topLeftCell="A29" workbookViewId="0"/>
  </sheetViews>
  <sheetFormatPr defaultRowHeight="12.75" x14ac:dyDescent="0.2"/>
  <sheetData>
    <row r="1" spans="1:1" x14ac:dyDescent="0.2">
      <c r="A1" t="s">
        <v>45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02"/>
  <sheetViews>
    <sheetView topLeftCell="G9" workbookViewId="0">
      <selection activeCell="Y16" sqref="Y16"/>
    </sheetView>
  </sheetViews>
  <sheetFormatPr defaultColWidth="38" defaultRowHeight="12.75" x14ac:dyDescent="0.2"/>
  <cols>
    <col min="1" max="1" width="12.875" customWidth="1"/>
    <col min="2" max="2" width="41.75" customWidth="1"/>
    <col min="3" max="3" width="10.625" bestFit="1" customWidth="1"/>
    <col min="4" max="4" width="10.5" customWidth="1"/>
    <col min="5" max="5" width="9.25" customWidth="1"/>
    <col min="6" max="6" width="10.125" customWidth="1"/>
    <col min="7" max="7" width="8.375" customWidth="1"/>
    <col min="8" max="8" width="8" customWidth="1"/>
    <col min="9" max="9" width="8.125" customWidth="1"/>
    <col min="10" max="10" width="6.25" customWidth="1"/>
    <col min="11" max="11" width="7.625" customWidth="1"/>
    <col min="12" max="12" width="5.75" customWidth="1"/>
    <col min="13" max="13" width="8.125" customWidth="1"/>
    <col min="14" max="14" width="7" bestFit="1" customWidth="1"/>
    <col min="15" max="15" width="8.75" customWidth="1"/>
    <col min="16" max="16" width="6.25" customWidth="1"/>
    <col min="17" max="17" width="7.875" customWidth="1"/>
    <col min="18" max="18" width="6.125" customWidth="1"/>
    <col min="19" max="20" width="7.625" customWidth="1"/>
    <col min="21" max="21" width="8.625" customWidth="1"/>
    <col min="22" max="22" width="5.875" customWidth="1"/>
    <col min="23" max="23" width="9.625" customWidth="1"/>
    <col min="24" max="24" width="10.5" customWidth="1"/>
    <col min="25" max="25" width="12" customWidth="1"/>
  </cols>
  <sheetData>
    <row r="1" spans="1:25" ht="15.95" customHeight="1" x14ac:dyDescent="0.2">
      <c r="A1" s="101" t="s">
        <v>46</v>
      </c>
      <c r="B1" s="101" t="s">
        <v>47</v>
      </c>
      <c r="C1" s="101" t="s">
        <v>48</v>
      </c>
      <c r="D1" s="101" t="s">
        <v>49</v>
      </c>
      <c r="E1" s="101" t="s">
        <v>50</v>
      </c>
      <c r="F1" s="101"/>
      <c r="G1" s="101" t="s">
        <v>51</v>
      </c>
      <c r="H1" s="101"/>
      <c r="I1" s="101"/>
      <c r="J1" s="101"/>
      <c r="K1" s="101"/>
      <c r="L1" s="101"/>
      <c r="M1" s="101"/>
      <c r="N1" s="101"/>
      <c r="O1" s="101"/>
      <c r="P1" s="101"/>
      <c r="Q1" s="101" t="s">
        <v>52</v>
      </c>
      <c r="R1" s="101"/>
      <c r="S1" s="101"/>
      <c r="T1" s="101"/>
      <c r="U1" s="101"/>
      <c r="V1" s="101"/>
      <c r="W1" s="101" t="s">
        <v>53</v>
      </c>
      <c r="X1" s="101"/>
      <c r="Y1" s="101" t="s">
        <v>54</v>
      </c>
    </row>
    <row r="2" spans="1:25" ht="32.1" customHeight="1" x14ac:dyDescent="0.2">
      <c r="A2" s="101"/>
      <c r="B2" s="101"/>
      <c r="C2" s="101"/>
      <c r="D2" s="101"/>
      <c r="E2" s="101"/>
      <c r="F2" s="101"/>
      <c r="G2" s="101" t="s">
        <v>55</v>
      </c>
      <c r="H2" s="101"/>
      <c r="I2" s="101" t="s">
        <v>56</v>
      </c>
      <c r="J2" s="101"/>
      <c r="K2" s="101" t="s">
        <v>57</v>
      </c>
      <c r="L2" s="101"/>
      <c r="M2" s="101" t="s">
        <v>58</v>
      </c>
      <c r="N2" s="101"/>
      <c r="O2" s="101" t="s">
        <v>59</v>
      </c>
      <c r="P2" s="101"/>
      <c r="Q2" s="101" t="s">
        <v>60</v>
      </c>
      <c r="R2" s="101"/>
      <c r="S2" s="101" t="s">
        <v>61</v>
      </c>
      <c r="T2" s="101"/>
      <c r="U2" s="101" t="s">
        <v>62</v>
      </c>
      <c r="V2" s="101"/>
      <c r="W2" s="101"/>
      <c r="X2" s="101"/>
      <c r="Y2" s="101"/>
    </row>
    <row r="3" spans="1:25" ht="15.95" customHeight="1" x14ac:dyDescent="0.2">
      <c r="A3" s="101"/>
      <c r="B3" s="101"/>
      <c r="C3" s="101"/>
      <c r="D3" s="52" t="s">
        <v>63</v>
      </c>
      <c r="E3" s="52" t="s">
        <v>64</v>
      </c>
      <c r="F3" s="52" t="s">
        <v>63</v>
      </c>
      <c r="G3" s="52" t="s">
        <v>64</v>
      </c>
      <c r="H3" s="52" t="s">
        <v>63</v>
      </c>
      <c r="I3" s="52" t="s">
        <v>64</v>
      </c>
      <c r="J3" s="52" t="s">
        <v>63</v>
      </c>
      <c r="K3" s="52" t="s">
        <v>64</v>
      </c>
      <c r="L3" s="52" t="s">
        <v>63</v>
      </c>
      <c r="M3" s="52" t="s">
        <v>64</v>
      </c>
      <c r="N3" s="52" t="s">
        <v>63</v>
      </c>
      <c r="O3" s="52" t="s">
        <v>64</v>
      </c>
      <c r="P3" s="52" t="s">
        <v>63</v>
      </c>
      <c r="Q3" s="52" t="s">
        <v>64</v>
      </c>
      <c r="R3" s="52" t="s">
        <v>63</v>
      </c>
      <c r="S3" s="52" t="s">
        <v>64</v>
      </c>
      <c r="T3" s="52" t="s">
        <v>63</v>
      </c>
      <c r="U3" s="52" t="s">
        <v>64</v>
      </c>
      <c r="V3" s="52" t="s">
        <v>63</v>
      </c>
      <c r="W3" s="52" t="s">
        <v>64</v>
      </c>
      <c r="X3" s="52" t="s">
        <v>63</v>
      </c>
      <c r="Y3" s="52" t="s">
        <v>63</v>
      </c>
    </row>
    <row r="4" spans="1:25" ht="15.95" customHeight="1" x14ac:dyDescent="0.2">
      <c r="A4" s="53" t="s">
        <v>65</v>
      </c>
      <c r="B4" s="54" t="s">
        <v>66</v>
      </c>
      <c r="C4" s="55" t="s">
        <v>67</v>
      </c>
      <c r="D4" s="56">
        <v>4939.72</v>
      </c>
      <c r="E4" s="57">
        <v>79.39</v>
      </c>
      <c r="F4" s="56">
        <v>3921.65</v>
      </c>
      <c r="G4" s="57">
        <v>14.91</v>
      </c>
      <c r="H4" s="56">
        <v>736.74</v>
      </c>
      <c r="I4" s="57">
        <v>0.54999999999999993</v>
      </c>
      <c r="J4" s="56">
        <v>27.13</v>
      </c>
      <c r="K4" s="57">
        <v>0</v>
      </c>
      <c r="L4" s="56">
        <v>0</v>
      </c>
      <c r="M4" s="57">
        <v>0</v>
      </c>
      <c r="N4" s="56">
        <v>0</v>
      </c>
      <c r="O4" s="57">
        <v>0.06</v>
      </c>
      <c r="P4" s="56">
        <v>3.02</v>
      </c>
      <c r="Q4" s="57">
        <v>0</v>
      </c>
      <c r="R4" s="56">
        <v>0</v>
      </c>
      <c r="S4" s="57">
        <v>6.36</v>
      </c>
      <c r="T4" s="56">
        <v>314.2</v>
      </c>
      <c r="U4" s="57">
        <v>0.2</v>
      </c>
      <c r="V4" s="56">
        <v>9.98</v>
      </c>
      <c r="W4" s="57">
        <v>101.47999999999999</v>
      </c>
      <c r="X4" s="56">
        <v>5012.72</v>
      </c>
      <c r="Y4" s="58">
        <v>9952.44</v>
      </c>
    </row>
    <row r="5" spans="1:25" ht="15.95" customHeight="1" x14ac:dyDescent="0.2">
      <c r="A5" s="53" t="s">
        <v>68</v>
      </c>
      <c r="B5" s="54" t="s">
        <v>69</v>
      </c>
      <c r="C5" s="55" t="s">
        <v>67</v>
      </c>
      <c r="D5" s="56">
        <v>6586.3</v>
      </c>
      <c r="E5" s="57">
        <v>79.39</v>
      </c>
      <c r="F5" s="56">
        <v>5228.8599999999997</v>
      </c>
      <c r="G5" s="57">
        <v>11.19</v>
      </c>
      <c r="H5" s="56">
        <v>736.74</v>
      </c>
      <c r="I5" s="57">
        <v>0.41000000000000003</v>
      </c>
      <c r="J5" s="56">
        <v>27.13</v>
      </c>
      <c r="K5" s="57">
        <v>0</v>
      </c>
      <c r="L5" s="56">
        <v>0</v>
      </c>
      <c r="M5" s="57">
        <v>0</v>
      </c>
      <c r="N5" s="56">
        <v>0</v>
      </c>
      <c r="O5" s="57">
        <v>0.05</v>
      </c>
      <c r="P5" s="56">
        <v>3.02</v>
      </c>
      <c r="Q5" s="57">
        <v>0</v>
      </c>
      <c r="R5" s="56">
        <v>0</v>
      </c>
      <c r="S5" s="57">
        <v>4.7699999999999996</v>
      </c>
      <c r="T5" s="56">
        <v>314.2</v>
      </c>
      <c r="U5" s="57">
        <v>0.15</v>
      </c>
      <c r="V5" s="56">
        <v>9.98</v>
      </c>
      <c r="W5" s="57">
        <v>95.960000000000008</v>
      </c>
      <c r="X5" s="56">
        <v>6319.94</v>
      </c>
      <c r="Y5" s="58">
        <v>12906.23</v>
      </c>
    </row>
    <row r="6" spans="1:25" ht="15.95" customHeight="1" x14ac:dyDescent="0.2">
      <c r="A6" s="53" t="s">
        <v>70</v>
      </c>
      <c r="B6" s="54" t="s">
        <v>71</v>
      </c>
      <c r="C6" s="55" t="s">
        <v>67</v>
      </c>
      <c r="D6" s="56">
        <v>12088.9</v>
      </c>
      <c r="E6" s="57">
        <v>79.39</v>
      </c>
      <c r="F6" s="56">
        <v>9597.3799999999992</v>
      </c>
      <c r="G6" s="57">
        <v>6.09</v>
      </c>
      <c r="H6" s="56">
        <v>736.74</v>
      </c>
      <c r="I6" s="57">
        <v>0.22</v>
      </c>
      <c r="J6" s="56">
        <v>27.13</v>
      </c>
      <c r="K6" s="57">
        <v>0</v>
      </c>
      <c r="L6" s="56">
        <v>0</v>
      </c>
      <c r="M6" s="57">
        <v>0</v>
      </c>
      <c r="N6" s="56">
        <v>0</v>
      </c>
      <c r="O6" s="57">
        <v>0.02</v>
      </c>
      <c r="P6" s="56">
        <v>3.02</v>
      </c>
      <c r="Q6" s="57">
        <v>0</v>
      </c>
      <c r="R6" s="56">
        <v>0</v>
      </c>
      <c r="S6" s="57">
        <v>2.6</v>
      </c>
      <c r="T6" s="56">
        <v>314.2</v>
      </c>
      <c r="U6" s="57">
        <v>0.08</v>
      </c>
      <c r="V6" s="56">
        <v>9.98</v>
      </c>
      <c r="W6" s="57">
        <v>88.42</v>
      </c>
      <c r="X6" s="56">
        <v>10688.45</v>
      </c>
      <c r="Y6" s="58">
        <v>22777.35</v>
      </c>
    </row>
    <row r="7" spans="1:25" ht="15.95" customHeight="1" x14ac:dyDescent="0.2">
      <c r="A7" s="53" t="s">
        <v>72</v>
      </c>
      <c r="B7" s="54" t="s">
        <v>73</v>
      </c>
      <c r="C7" s="55" t="s">
        <v>67</v>
      </c>
      <c r="D7" s="56">
        <v>4251.21</v>
      </c>
      <c r="E7" s="57">
        <v>79.59</v>
      </c>
      <c r="F7" s="56">
        <v>3383.54</v>
      </c>
      <c r="G7" s="57">
        <v>17.330000000000002</v>
      </c>
      <c r="H7" s="56">
        <v>736.74</v>
      </c>
      <c r="I7" s="57">
        <v>0</v>
      </c>
      <c r="J7" s="56">
        <v>0</v>
      </c>
      <c r="K7" s="57">
        <v>0</v>
      </c>
      <c r="L7" s="56">
        <v>0</v>
      </c>
      <c r="M7" s="57">
        <v>0</v>
      </c>
      <c r="N7" s="56">
        <v>0</v>
      </c>
      <c r="O7" s="57">
        <v>0.08</v>
      </c>
      <c r="P7" s="56">
        <v>3.27</v>
      </c>
      <c r="Q7" s="57">
        <v>0</v>
      </c>
      <c r="R7" s="56">
        <v>0</v>
      </c>
      <c r="S7" s="57">
        <v>7.39</v>
      </c>
      <c r="T7" s="56">
        <v>314.2</v>
      </c>
      <c r="U7" s="57">
        <v>0.22999999999999998</v>
      </c>
      <c r="V7" s="56">
        <v>9.98</v>
      </c>
      <c r="W7" s="57">
        <v>104.62</v>
      </c>
      <c r="X7" s="56">
        <v>4447.7299999999996</v>
      </c>
      <c r="Y7" s="58">
        <v>8698.9500000000007</v>
      </c>
    </row>
    <row r="8" spans="1:25" ht="15.95" customHeight="1" x14ac:dyDescent="0.2">
      <c r="A8" s="53" t="s">
        <v>74</v>
      </c>
      <c r="B8" s="54" t="s">
        <v>75</v>
      </c>
      <c r="C8" s="55" t="s">
        <v>67</v>
      </c>
      <c r="D8" s="56">
        <v>5668.29</v>
      </c>
      <c r="E8" s="57">
        <v>79.59</v>
      </c>
      <c r="F8" s="56">
        <v>4511.3900000000003</v>
      </c>
      <c r="G8" s="57">
        <v>13</v>
      </c>
      <c r="H8" s="56">
        <v>736.74</v>
      </c>
      <c r="I8" s="57">
        <v>0</v>
      </c>
      <c r="J8" s="56">
        <v>0</v>
      </c>
      <c r="K8" s="57">
        <v>0</v>
      </c>
      <c r="L8" s="56">
        <v>0</v>
      </c>
      <c r="M8" s="57">
        <v>0</v>
      </c>
      <c r="N8" s="56">
        <v>0</v>
      </c>
      <c r="O8" s="57">
        <v>0.06</v>
      </c>
      <c r="P8" s="56">
        <v>3.27</v>
      </c>
      <c r="Q8" s="57">
        <v>0</v>
      </c>
      <c r="R8" s="56">
        <v>0</v>
      </c>
      <c r="S8" s="57">
        <v>5.54</v>
      </c>
      <c r="T8" s="56">
        <v>314.2</v>
      </c>
      <c r="U8" s="57">
        <v>0.18</v>
      </c>
      <c r="V8" s="56">
        <v>9.98</v>
      </c>
      <c r="W8" s="57">
        <v>98.36</v>
      </c>
      <c r="X8" s="56">
        <v>5575.58</v>
      </c>
      <c r="Y8" s="58">
        <v>11243.87</v>
      </c>
    </row>
    <row r="9" spans="1:25" ht="15.95" customHeight="1" x14ac:dyDescent="0.2">
      <c r="A9" s="53" t="s">
        <v>76</v>
      </c>
      <c r="B9" s="54" t="s">
        <v>77</v>
      </c>
      <c r="C9" s="55" t="s">
        <v>67</v>
      </c>
      <c r="D9" s="56">
        <v>10092</v>
      </c>
      <c r="E9" s="57">
        <v>79.59</v>
      </c>
      <c r="F9" s="56">
        <v>8032.22</v>
      </c>
      <c r="G9" s="57">
        <v>7.3</v>
      </c>
      <c r="H9" s="56">
        <v>736.74</v>
      </c>
      <c r="I9" s="57">
        <v>0</v>
      </c>
      <c r="J9" s="56">
        <v>0</v>
      </c>
      <c r="K9" s="57">
        <v>0</v>
      </c>
      <c r="L9" s="56">
        <v>0</v>
      </c>
      <c r="M9" s="57">
        <v>0</v>
      </c>
      <c r="N9" s="56">
        <v>0</v>
      </c>
      <c r="O9" s="57">
        <v>0.03</v>
      </c>
      <c r="P9" s="56">
        <v>3.27</v>
      </c>
      <c r="Q9" s="57">
        <v>0</v>
      </c>
      <c r="R9" s="56">
        <v>0</v>
      </c>
      <c r="S9" s="57">
        <v>3.11</v>
      </c>
      <c r="T9" s="56">
        <v>314.2</v>
      </c>
      <c r="U9" s="57">
        <v>0.1</v>
      </c>
      <c r="V9" s="56">
        <v>9.98</v>
      </c>
      <c r="W9" s="57">
        <v>90.13</v>
      </c>
      <c r="X9" s="56">
        <v>9096.41</v>
      </c>
      <c r="Y9" s="58">
        <v>19188.41</v>
      </c>
    </row>
    <row r="10" spans="1:25" ht="15.95" customHeight="1" x14ac:dyDescent="0.2">
      <c r="A10" s="53" t="s">
        <v>78</v>
      </c>
      <c r="B10" s="54" t="s">
        <v>79</v>
      </c>
      <c r="C10" s="55" t="s">
        <v>67</v>
      </c>
      <c r="D10" s="56">
        <v>12903</v>
      </c>
      <c r="E10" s="57">
        <v>79.430000000000007</v>
      </c>
      <c r="F10" s="56">
        <v>10248.85</v>
      </c>
      <c r="G10" s="57">
        <v>5.71</v>
      </c>
      <c r="H10" s="56">
        <v>736.74</v>
      </c>
      <c r="I10" s="57">
        <v>0.21</v>
      </c>
      <c r="J10" s="56">
        <v>27.13</v>
      </c>
      <c r="K10" s="57">
        <v>0</v>
      </c>
      <c r="L10" s="56">
        <v>0</v>
      </c>
      <c r="M10" s="57">
        <v>0</v>
      </c>
      <c r="N10" s="56">
        <v>0</v>
      </c>
      <c r="O10" s="57">
        <v>0.02</v>
      </c>
      <c r="P10" s="56">
        <v>2.8</v>
      </c>
      <c r="Q10" s="57">
        <v>0</v>
      </c>
      <c r="R10" s="56">
        <v>0</v>
      </c>
      <c r="S10" s="57">
        <v>2.44</v>
      </c>
      <c r="T10" s="56">
        <v>314.2</v>
      </c>
      <c r="U10" s="57">
        <v>0.08</v>
      </c>
      <c r="V10" s="56">
        <v>9.98</v>
      </c>
      <c r="W10" s="57">
        <v>87.88</v>
      </c>
      <c r="X10" s="56">
        <v>11339.71</v>
      </c>
      <c r="Y10" s="58">
        <v>24242.71</v>
      </c>
    </row>
    <row r="11" spans="1:25" ht="15.95" customHeight="1" x14ac:dyDescent="0.2">
      <c r="A11" s="53" t="s">
        <v>80</v>
      </c>
      <c r="B11" s="54" t="s">
        <v>81</v>
      </c>
      <c r="C11" s="55" t="s">
        <v>67</v>
      </c>
      <c r="D11" s="56">
        <v>14712.81</v>
      </c>
      <c r="E11" s="57">
        <v>79.430000000000007</v>
      </c>
      <c r="F11" s="56">
        <v>11686.39</v>
      </c>
      <c r="G11" s="57">
        <v>5.01</v>
      </c>
      <c r="H11" s="56">
        <v>736.74</v>
      </c>
      <c r="I11" s="57">
        <v>0.18</v>
      </c>
      <c r="J11" s="56">
        <v>27.13</v>
      </c>
      <c r="K11" s="57">
        <v>0</v>
      </c>
      <c r="L11" s="56">
        <v>0</v>
      </c>
      <c r="M11" s="57">
        <v>0</v>
      </c>
      <c r="N11" s="56">
        <v>0</v>
      </c>
      <c r="O11" s="57">
        <v>0.02</v>
      </c>
      <c r="P11" s="56">
        <v>2.8</v>
      </c>
      <c r="Q11" s="57">
        <v>0</v>
      </c>
      <c r="R11" s="56">
        <v>0</v>
      </c>
      <c r="S11" s="57">
        <v>2.1399999999999997</v>
      </c>
      <c r="T11" s="56">
        <v>314.2</v>
      </c>
      <c r="U11" s="57">
        <v>6.9999999999999993E-2</v>
      </c>
      <c r="V11" s="56">
        <v>9.98</v>
      </c>
      <c r="W11" s="57">
        <v>86.839999999999989</v>
      </c>
      <c r="X11" s="56">
        <v>12777.24</v>
      </c>
      <c r="Y11" s="58">
        <v>27490.05</v>
      </c>
    </row>
    <row r="12" spans="1:25" ht="15.95" customHeight="1" x14ac:dyDescent="0.2">
      <c r="A12" s="53" t="s">
        <v>82</v>
      </c>
      <c r="B12" s="54" t="s">
        <v>83</v>
      </c>
      <c r="C12" s="55" t="s">
        <v>67</v>
      </c>
      <c r="D12" s="56">
        <v>16522.62</v>
      </c>
      <c r="E12" s="57">
        <v>79.430000000000007</v>
      </c>
      <c r="F12" s="56">
        <v>13123.92</v>
      </c>
      <c r="G12" s="57">
        <v>4.46</v>
      </c>
      <c r="H12" s="56">
        <v>736.74</v>
      </c>
      <c r="I12" s="57">
        <v>0.16</v>
      </c>
      <c r="J12" s="56">
        <v>27.13</v>
      </c>
      <c r="K12" s="57">
        <v>0</v>
      </c>
      <c r="L12" s="56">
        <v>0</v>
      </c>
      <c r="M12" s="57">
        <v>0</v>
      </c>
      <c r="N12" s="56">
        <v>0</v>
      </c>
      <c r="O12" s="57">
        <v>0.02</v>
      </c>
      <c r="P12" s="56">
        <v>2.8</v>
      </c>
      <c r="Q12" s="57">
        <v>0</v>
      </c>
      <c r="R12" s="56">
        <v>0</v>
      </c>
      <c r="S12" s="57">
        <v>1.9</v>
      </c>
      <c r="T12" s="56">
        <v>314.2</v>
      </c>
      <c r="U12" s="57">
        <v>0.06</v>
      </c>
      <c r="V12" s="56">
        <v>9.98</v>
      </c>
      <c r="W12" s="57">
        <v>86.03</v>
      </c>
      <c r="X12" s="56">
        <v>14214.77</v>
      </c>
      <c r="Y12" s="58">
        <v>30737.39</v>
      </c>
    </row>
    <row r="13" spans="1:25" ht="15.95" customHeight="1" x14ac:dyDescent="0.2">
      <c r="A13" s="53" t="s">
        <v>84</v>
      </c>
      <c r="B13" s="54" t="s">
        <v>85</v>
      </c>
      <c r="C13" s="55" t="s">
        <v>67</v>
      </c>
      <c r="D13" s="56">
        <v>3362.83</v>
      </c>
      <c r="E13" s="57">
        <v>80.12</v>
      </c>
      <c r="F13" s="56">
        <v>2694.3</v>
      </c>
      <c r="G13" s="57">
        <v>21.91</v>
      </c>
      <c r="H13" s="56">
        <v>736.74</v>
      </c>
      <c r="I13" s="57">
        <v>0.80999999999999994</v>
      </c>
      <c r="J13" s="56">
        <v>27.13</v>
      </c>
      <c r="K13" s="57">
        <v>0</v>
      </c>
      <c r="L13" s="56">
        <v>0</v>
      </c>
      <c r="M13" s="57">
        <v>1.4000000000000001</v>
      </c>
      <c r="N13" s="56">
        <v>47.13</v>
      </c>
      <c r="O13" s="57">
        <v>0.13</v>
      </c>
      <c r="P13" s="56">
        <v>4.22</v>
      </c>
      <c r="Q13" s="57">
        <v>0</v>
      </c>
      <c r="R13" s="56">
        <v>0</v>
      </c>
      <c r="S13" s="57">
        <v>9.34</v>
      </c>
      <c r="T13" s="56">
        <v>314.2</v>
      </c>
      <c r="U13" s="57">
        <v>0.3</v>
      </c>
      <c r="V13" s="56">
        <v>9.98</v>
      </c>
      <c r="W13" s="57">
        <v>113.99999999999999</v>
      </c>
      <c r="X13" s="56">
        <v>3833.7</v>
      </c>
      <c r="Y13" s="58">
        <v>7196.53</v>
      </c>
    </row>
    <row r="14" spans="1:25" ht="15.95" customHeight="1" x14ac:dyDescent="0.2">
      <c r="A14" s="53" t="s">
        <v>86</v>
      </c>
      <c r="B14" s="54" t="s">
        <v>87</v>
      </c>
      <c r="C14" s="55" t="s">
        <v>67</v>
      </c>
      <c r="D14" s="56">
        <v>4483.7700000000004</v>
      </c>
      <c r="E14" s="57">
        <v>80.12</v>
      </c>
      <c r="F14" s="56">
        <v>3592.4</v>
      </c>
      <c r="G14" s="57">
        <v>16.43</v>
      </c>
      <c r="H14" s="56">
        <v>736.74</v>
      </c>
      <c r="I14" s="57">
        <v>0.61</v>
      </c>
      <c r="J14" s="56">
        <v>27.13</v>
      </c>
      <c r="K14" s="57">
        <v>0</v>
      </c>
      <c r="L14" s="56">
        <v>0</v>
      </c>
      <c r="M14" s="57">
        <v>0</v>
      </c>
      <c r="N14" s="56">
        <v>0</v>
      </c>
      <c r="O14" s="57">
        <v>0.09</v>
      </c>
      <c r="P14" s="56">
        <v>4.22</v>
      </c>
      <c r="Q14" s="57">
        <v>0</v>
      </c>
      <c r="R14" s="56">
        <v>0</v>
      </c>
      <c r="S14" s="57">
        <v>7.01</v>
      </c>
      <c r="T14" s="56">
        <v>314.2</v>
      </c>
      <c r="U14" s="57">
        <v>0.22</v>
      </c>
      <c r="V14" s="56">
        <v>9.98</v>
      </c>
      <c r="W14" s="57">
        <v>104.47999999999999</v>
      </c>
      <c r="X14" s="56">
        <v>4684.67</v>
      </c>
      <c r="Y14" s="58">
        <v>9168.44</v>
      </c>
    </row>
    <row r="15" spans="1:25" ht="15.95" customHeight="1" x14ac:dyDescent="0.2">
      <c r="A15" s="53" t="s">
        <v>88</v>
      </c>
      <c r="B15" s="54" t="s">
        <v>89</v>
      </c>
      <c r="C15" s="55" t="s">
        <v>67</v>
      </c>
      <c r="D15" s="56">
        <v>7579.69</v>
      </c>
      <c r="E15" s="57">
        <v>80.12</v>
      </c>
      <c r="F15" s="56">
        <v>6072.85</v>
      </c>
      <c r="G15" s="57">
        <v>9.7199999999999989</v>
      </c>
      <c r="H15" s="56">
        <v>736.74</v>
      </c>
      <c r="I15" s="57">
        <v>0.36</v>
      </c>
      <c r="J15" s="56">
        <v>27.13</v>
      </c>
      <c r="K15" s="57">
        <v>0</v>
      </c>
      <c r="L15" s="56">
        <v>0</v>
      </c>
      <c r="M15" s="57">
        <v>0</v>
      </c>
      <c r="N15" s="56">
        <v>0</v>
      </c>
      <c r="O15" s="57">
        <v>0.06</v>
      </c>
      <c r="P15" s="56">
        <v>4.22</v>
      </c>
      <c r="Q15" s="57">
        <v>0</v>
      </c>
      <c r="R15" s="56">
        <v>0</v>
      </c>
      <c r="S15" s="57">
        <v>4.1500000000000004</v>
      </c>
      <c r="T15" s="56">
        <v>314.2</v>
      </c>
      <c r="U15" s="57">
        <v>0.13</v>
      </c>
      <c r="V15" s="56">
        <v>9.98</v>
      </c>
      <c r="W15" s="57">
        <v>94.53</v>
      </c>
      <c r="X15" s="56">
        <v>7165.12</v>
      </c>
      <c r="Y15" s="58">
        <v>14744.81</v>
      </c>
    </row>
    <row r="16" spans="1:25" ht="15.95" customHeight="1" x14ac:dyDescent="0.2">
      <c r="A16" s="53" t="s">
        <v>90</v>
      </c>
      <c r="B16" s="54" t="s">
        <v>91</v>
      </c>
      <c r="C16" s="55" t="s">
        <v>67</v>
      </c>
      <c r="D16" s="56">
        <v>1665.28</v>
      </c>
      <c r="E16" s="57">
        <v>81.72</v>
      </c>
      <c r="F16" s="56">
        <v>1360.86</v>
      </c>
      <c r="G16" s="57">
        <v>44.24</v>
      </c>
      <c r="H16" s="56">
        <v>736.74</v>
      </c>
      <c r="I16" s="57">
        <v>1.9800000000000002</v>
      </c>
      <c r="J16" s="56">
        <v>33.03</v>
      </c>
      <c r="K16" s="57">
        <v>0.1</v>
      </c>
      <c r="L16" s="56">
        <v>1.69</v>
      </c>
      <c r="M16" s="57">
        <v>8.9499999999999993</v>
      </c>
      <c r="N16" s="56">
        <v>148.97999999999999</v>
      </c>
      <c r="O16" s="57">
        <v>0.33999999999999997</v>
      </c>
      <c r="P16" s="56">
        <v>5.64</v>
      </c>
      <c r="Q16" s="57">
        <v>0</v>
      </c>
      <c r="R16" s="56">
        <v>0</v>
      </c>
      <c r="S16" s="57">
        <v>18.87</v>
      </c>
      <c r="T16" s="56">
        <v>314.2</v>
      </c>
      <c r="U16" s="57">
        <v>0.6</v>
      </c>
      <c r="V16" s="56">
        <v>9.98</v>
      </c>
      <c r="W16" s="57">
        <v>156.80000000000001</v>
      </c>
      <c r="X16" s="56">
        <v>2611.13</v>
      </c>
      <c r="Y16" s="58">
        <v>4276.41</v>
      </c>
    </row>
    <row r="17" spans="1:25" ht="15.95" customHeight="1" x14ac:dyDescent="0.2">
      <c r="A17" s="53" t="s">
        <v>92</v>
      </c>
      <c r="B17" s="54" t="s">
        <v>93</v>
      </c>
      <c r="C17" s="55" t="s">
        <v>67</v>
      </c>
      <c r="D17" s="56">
        <v>1931.52</v>
      </c>
      <c r="E17" s="57">
        <v>80.33</v>
      </c>
      <c r="F17" s="56">
        <v>1551.59</v>
      </c>
      <c r="G17" s="57">
        <v>38.14</v>
      </c>
      <c r="H17" s="56">
        <v>736.74</v>
      </c>
      <c r="I17" s="57">
        <v>0</v>
      </c>
      <c r="J17" s="56">
        <v>0</v>
      </c>
      <c r="K17" s="57">
        <v>0</v>
      </c>
      <c r="L17" s="56">
        <v>0</v>
      </c>
      <c r="M17" s="57">
        <v>6.8900000000000006</v>
      </c>
      <c r="N17" s="56">
        <v>133.01</v>
      </c>
      <c r="O17" s="57">
        <v>0.24</v>
      </c>
      <c r="P17" s="56">
        <v>4.6500000000000004</v>
      </c>
      <c r="Q17" s="57">
        <v>0</v>
      </c>
      <c r="R17" s="56">
        <v>0</v>
      </c>
      <c r="S17" s="57">
        <v>16.27</v>
      </c>
      <c r="T17" s="56">
        <v>314.2</v>
      </c>
      <c r="U17" s="57">
        <v>0.52</v>
      </c>
      <c r="V17" s="56">
        <v>9.98</v>
      </c>
      <c r="W17" s="57">
        <v>142.38</v>
      </c>
      <c r="X17" s="56">
        <v>2750.17</v>
      </c>
      <c r="Y17" s="58">
        <v>4681.6899999999996</v>
      </c>
    </row>
    <row r="18" spans="1:25" ht="15.95" customHeight="1" x14ac:dyDescent="0.2">
      <c r="A18" s="53" t="s">
        <v>94</v>
      </c>
      <c r="B18" s="54" t="s">
        <v>95</v>
      </c>
      <c r="C18" s="55" t="s">
        <v>67</v>
      </c>
      <c r="D18" s="56">
        <v>1836.99</v>
      </c>
      <c r="E18" s="57">
        <v>80.41</v>
      </c>
      <c r="F18" s="56">
        <v>1477.12</v>
      </c>
      <c r="G18" s="57">
        <v>40.11</v>
      </c>
      <c r="H18" s="56">
        <v>736.74</v>
      </c>
      <c r="I18" s="57">
        <v>1.7999999999999998</v>
      </c>
      <c r="J18" s="56">
        <v>33.03</v>
      </c>
      <c r="K18" s="57">
        <v>0.19</v>
      </c>
      <c r="L18" s="56">
        <v>3.49</v>
      </c>
      <c r="M18" s="57">
        <v>7.55</v>
      </c>
      <c r="N18" s="56">
        <v>138.68</v>
      </c>
      <c r="O18" s="57">
        <v>0.21</v>
      </c>
      <c r="P18" s="56">
        <v>3.86</v>
      </c>
      <c r="Q18" s="57">
        <v>0</v>
      </c>
      <c r="R18" s="56">
        <v>0</v>
      </c>
      <c r="S18" s="57">
        <v>17.100000000000001</v>
      </c>
      <c r="T18" s="56">
        <v>314.2</v>
      </c>
      <c r="U18" s="57">
        <v>0.54</v>
      </c>
      <c r="V18" s="56">
        <v>9.98</v>
      </c>
      <c r="W18" s="57">
        <v>147.91</v>
      </c>
      <c r="X18" s="56">
        <v>2717.1</v>
      </c>
      <c r="Y18" s="58">
        <v>4554.09</v>
      </c>
    </row>
    <row r="19" spans="1:25" ht="15.95" customHeight="1" x14ac:dyDescent="0.2">
      <c r="A19" s="53" t="s">
        <v>96</v>
      </c>
      <c r="B19" s="54" t="s">
        <v>97</v>
      </c>
      <c r="C19" s="55" t="s">
        <v>67</v>
      </c>
      <c r="D19" s="56">
        <v>1665.28</v>
      </c>
      <c r="E19" s="57">
        <v>80.600000000000009</v>
      </c>
      <c r="F19" s="56">
        <v>1342.21</v>
      </c>
      <c r="G19" s="57">
        <v>44.24</v>
      </c>
      <c r="H19" s="56">
        <v>736.74</v>
      </c>
      <c r="I19" s="57">
        <v>1.9800000000000002</v>
      </c>
      <c r="J19" s="56">
        <v>33.03</v>
      </c>
      <c r="K19" s="57">
        <v>0.09</v>
      </c>
      <c r="L19" s="56">
        <v>1.47</v>
      </c>
      <c r="M19" s="57">
        <v>8.9499999999999993</v>
      </c>
      <c r="N19" s="56">
        <v>148.97999999999999</v>
      </c>
      <c r="O19" s="57">
        <v>0.24</v>
      </c>
      <c r="P19" s="56">
        <v>4.0599999999999996</v>
      </c>
      <c r="Q19" s="57">
        <v>0</v>
      </c>
      <c r="R19" s="56">
        <v>0</v>
      </c>
      <c r="S19" s="57">
        <v>18.87</v>
      </c>
      <c r="T19" s="56">
        <v>314.2</v>
      </c>
      <c r="U19" s="57">
        <v>0.6</v>
      </c>
      <c r="V19" s="56">
        <v>9.98</v>
      </c>
      <c r="W19" s="57">
        <v>155.57000000000002</v>
      </c>
      <c r="X19" s="56">
        <v>2590.6799999999998</v>
      </c>
      <c r="Y19" s="58">
        <v>4255.96</v>
      </c>
    </row>
    <row r="20" spans="1:25" ht="15.95" customHeight="1" x14ac:dyDescent="0.2">
      <c r="A20" s="53" t="s">
        <v>98</v>
      </c>
      <c r="B20" s="54" t="s">
        <v>99</v>
      </c>
      <c r="C20" s="55" t="s">
        <v>67</v>
      </c>
      <c r="D20" s="56">
        <v>3225.03</v>
      </c>
      <c r="E20" s="57">
        <v>79.75</v>
      </c>
      <c r="F20" s="56">
        <v>2571.96</v>
      </c>
      <c r="G20" s="57">
        <v>22.84</v>
      </c>
      <c r="H20" s="56">
        <v>736.74</v>
      </c>
      <c r="I20" s="57">
        <v>0.84</v>
      </c>
      <c r="J20" s="56">
        <v>27.13</v>
      </c>
      <c r="K20" s="57">
        <v>0</v>
      </c>
      <c r="L20" s="56">
        <v>0</v>
      </c>
      <c r="M20" s="57">
        <v>1.72</v>
      </c>
      <c r="N20" s="56">
        <v>55.4</v>
      </c>
      <c r="O20" s="57">
        <v>0.11</v>
      </c>
      <c r="P20" s="56">
        <v>3.47</v>
      </c>
      <c r="Q20" s="57">
        <v>0</v>
      </c>
      <c r="R20" s="56">
        <v>0</v>
      </c>
      <c r="S20" s="57">
        <v>9.74</v>
      </c>
      <c r="T20" s="56">
        <v>314.2</v>
      </c>
      <c r="U20" s="57">
        <v>0.31</v>
      </c>
      <c r="V20" s="56">
        <v>9.98</v>
      </c>
      <c r="W20" s="57">
        <v>115.31</v>
      </c>
      <c r="X20" s="56">
        <v>3718.88</v>
      </c>
      <c r="Y20" s="58">
        <v>6943.91</v>
      </c>
    </row>
    <row r="21" spans="1:25" ht="15.95" customHeight="1" x14ac:dyDescent="0.2">
      <c r="A21" s="53" t="s">
        <v>100</v>
      </c>
      <c r="B21" s="54" t="s">
        <v>101</v>
      </c>
      <c r="C21" s="55" t="s">
        <v>67</v>
      </c>
      <c r="D21" s="56">
        <v>4300.04</v>
      </c>
      <c r="E21" s="57">
        <v>79.75</v>
      </c>
      <c r="F21" s="56">
        <v>3429.28</v>
      </c>
      <c r="G21" s="57">
        <v>17.130000000000003</v>
      </c>
      <c r="H21" s="56">
        <v>736.74</v>
      </c>
      <c r="I21" s="57">
        <v>0.63</v>
      </c>
      <c r="J21" s="56">
        <v>27.13</v>
      </c>
      <c r="K21" s="57">
        <v>0</v>
      </c>
      <c r="L21" s="56">
        <v>0</v>
      </c>
      <c r="M21" s="57">
        <v>0</v>
      </c>
      <c r="N21" s="56">
        <v>0</v>
      </c>
      <c r="O21" s="57">
        <v>0.08</v>
      </c>
      <c r="P21" s="56">
        <v>3.47</v>
      </c>
      <c r="Q21" s="57">
        <v>0</v>
      </c>
      <c r="R21" s="56">
        <v>0</v>
      </c>
      <c r="S21" s="57">
        <v>7.31</v>
      </c>
      <c r="T21" s="56">
        <v>314.2</v>
      </c>
      <c r="U21" s="57">
        <v>0.22999999999999998</v>
      </c>
      <c r="V21" s="56">
        <v>9.98</v>
      </c>
      <c r="W21" s="57">
        <v>105.13</v>
      </c>
      <c r="X21" s="56">
        <v>4520.8100000000004</v>
      </c>
      <c r="Y21" s="58">
        <v>8820.85</v>
      </c>
    </row>
    <row r="22" spans="1:25" ht="15.95" customHeight="1" x14ac:dyDescent="0.2">
      <c r="A22" s="53" t="s">
        <v>102</v>
      </c>
      <c r="B22" s="54" t="s">
        <v>103</v>
      </c>
      <c r="C22" s="55" t="s">
        <v>67</v>
      </c>
      <c r="D22" s="56">
        <v>7780.45</v>
      </c>
      <c r="E22" s="57">
        <v>79.75</v>
      </c>
      <c r="F22" s="56">
        <v>6204.91</v>
      </c>
      <c r="G22" s="57">
        <v>9.4700000000000006</v>
      </c>
      <c r="H22" s="56">
        <v>736.74</v>
      </c>
      <c r="I22" s="57">
        <v>0.35000000000000003</v>
      </c>
      <c r="J22" s="56">
        <v>27.13</v>
      </c>
      <c r="K22" s="57">
        <v>0</v>
      </c>
      <c r="L22" s="56">
        <v>0</v>
      </c>
      <c r="M22" s="57">
        <v>0</v>
      </c>
      <c r="N22" s="56">
        <v>0</v>
      </c>
      <c r="O22" s="57">
        <v>0.04</v>
      </c>
      <c r="P22" s="56">
        <v>3.47</v>
      </c>
      <c r="Q22" s="57">
        <v>0</v>
      </c>
      <c r="R22" s="56">
        <v>0</v>
      </c>
      <c r="S22" s="57">
        <v>4.04</v>
      </c>
      <c r="T22" s="56">
        <v>314.2</v>
      </c>
      <c r="U22" s="57">
        <v>0.13</v>
      </c>
      <c r="V22" s="56">
        <v>9.98</v>
      </c>
      <c r="W22" s="57">
        <v>93.78</v>
      </c>
      <c r="X22" s="56">
        <v>7296.43</v>
      </c>
      <c r="Y22" s="58">
        <v>15076.89</v>
      </c>
    </row>
    <row r="23" spans="1:25" s="66" customFormat="1" ht="15.95" customHeight="1" x14ac:dyDescent="0.2">
      <c r="A23" s="60" t="s">
        <v>104</v>
      </c>
      <c r="B23" s="61" t="s">
        <v>105</v>
      </c>
      <c r="C23" s="62" t="s">
        <v>67</v>
      </c>
      <c r="D23" s="63">
        <v>3574.77</v>
      </c>
      <c r="E23" s="64">
        <v>79.5</v>
      </c>
      <c r="F23" s="63">
        <v>2841.94</v>
      </c>
      <c r="G23" s="64">
        <v>20.61</v>
      </c>
      <c r="H23" s="63">
        <v>736.74</v>
      </c>
      <c r="I23" s="64">
        <v>0</v>
      </c>
      <c r="J23" s="63">
        <v>0</v>
      </c>
      <c r="K23" s="64">
        <v>0</v>
      </c>
      <c r="L23" s="63">
        <v>0</v>
      </c>
      <c r="M23" s="64">
        <v>0.96</v>
      </c>
      <c r="N23" s="63">
        <v>34.409999999999997</v>
      </c>
      <c r="O23" s="64">
        <v>6.9999999999999993E-2</v>
      </c>
      <c r="P23" s="63">
        <v>2.5499999999999998</v>
      </c>
      <c r="Q23" s="64">
        <v>0</v>
      </c>
      <c r="R23" s="63">
        <v>0</v>
      </c>
      <c r="S23" s="64">
        <v>8.7900000000000009</v>
      </c>
      <c r="T23" s="63">
        <v>314.2</v>
      </c>
      <c r="U23" s="64">
        <v>0.27999999999999997</v>
      </c>
      <c r="V23" s="63">
        <v>9.98</v>
      </c>
      <c r="W23" s="64">
        <v>110.21000000000001</v>
      </c>
      <c r="X23" s="63">
        <v>3939.83</v>
      </c>
      <c r="Y23" s="65">
        <v>7514.6</v>
      </c>
    </row>
    <row r="24" spans="1:25" ht="15.95" customHeight="1" x14ac:dyDescent="0.2">
      <c r="A24" s="53" t="s">
        <v>106</v>
      </c>
      <c r="B24" s="54" t="s">
        <v>107</v>
      </c>
      <c r="C24" s="55" t="s">
        <v>67</v>
      </c>
      <c r="D24" s="56">
        <v>4357.59</v>
      </c>
      <c r="E24" s="57">
        <v>79.5</v>
      </c>
      <c r="F24" s="56">
        <v>3464.28</v>
      </c>
      <c r="G24" s="57">
        <v>16.91</v>
      </c>
      <c r="H24" s="56">
        <v>736.74</v>
      </c>
      <c r="I24" s="57">
        <v>0</v>
      </c>
      <c r="J24" s="56">
        <v>0</v>
      </c>
      <c r="K24" s="57">
        <v>0</v>
      </c>
      <c r="L24" s="56">
        <v>0</v>
      </c>
      <c r="M24" s="57">
        <v>0</v>
      </c>
      <c r="N24" s="56">
        <v>0</v>
      </c>
      <c r="O24" s="57">
        <v>0.06</v>
      </c>
      <c r="P24" s="56">
        <v>2.6</v>
      </c>
      <c r="Q24" s="57">
        <v>0</v>
      </c>
      <c r="R24" s="56">
        <v>0</v>
      </c>
      <c r="S24" s="57">
        <v>7.21</v>
      </c>
      <c r="T24" s="56">
        <v>314.2</v>
      </c>
      <c r="U24" s="57">
        <v>0.22999999999999998</v>
      </c>
      <c r="V24" s="56">
        <v>9.98</v>
      </c>
      <c r="W24" s="57">
        <v>103.91</v>
      </c>
      <c r="X24" s="56">
        <v>4527.8</v>
      </c>
      <c r="Y24" s="58">
        <v>8885.39</v>
      </c>
    </row>
    <row r="25" spans="1:25" ht="15.95" customHeight="1" x14ac:dyDescent="0.2">
      <c r="A25" s="53" t="s">
        <v>108</v>
      </c>
      <c r="B25" s="54" t="s">
        <v>109</v>
      </c>
      <c r="C25" s="55" t="s">
        <v>67</v>
      </c>
      <c r="D25" s="56">
        <v>5810.11</v>
      </c>
      <c r="E25" s="57">
        <v>79.5</v>
      </c>
      <c r="F25" s="56">
        <v>4619.04</v>
      </c>
      <c r="G25" s="57">
        <v>12.68</v>
      </c>
      <c r="H25" s="56">
        <v>736.74</v>
      </c>
      <c r="I25" s="57">
        <v>0</v>
      </c>
      <c r="J25" s="56">
        <v>0</v>
      </c>
      <c r="K25" s="57">
        <v>0</v>
      </c>
      <c r="L25" s="56">
        <v>0</v>
      </c>
      <c r="M25" s="57">
        <v>0</v>
      </c>
      <c r="N25" s="56">
        <v>0</v>
      </c>
      <c r="O25" s="57">
        <v>0.04</v>
      </c>
      <c r="P25" s="56">
        <v>2.6</v>
      </c>
      <c r="Q25" s="57">
        <v>0</v>
      </c>
      <c r="R25" s="56">
        <v>0</v>
      </c>
      <c r="S25" s="57">
        <v>5.41</v>
      </c>
      <c r="T25" s="56">
        <v>314.2</v>
      </c>
      <c r="U25" s="57">
        <v>0.16999999999999998</v>
      </c>
      <c r="V25" s="56">
        <v>9.98</v>
      </c>
      <c r="W25" s="57">
        <v>97.8</v>
      </c>
      <c r="X25" s="56">
        <v>5682.56</v>
      </c>
      <c r="Y25" s="58">
        <v>11492.68</v>
      </c>
    </row>
    <row r="26" spans="1:25" ht="15.95" customHeight="1" x14ac:dyDescent="0.2">
      <c r="A26" s="53" t="s">
        <v>110</v>
      </c>
      <c r="B26" s="54" t="s">
        <v>111</v>
      </c>
      <c r="C26" s="55" t="s">
        <v>67</v>
      </c>
      <c r="D26" s="56">
        <v>11135.61</v>
      </c>
      <c r="E26" s="57">
        <v>79.5</v>
      </c>
      <c r="F26" s="56">
        <v>8852.81</v>
      </c>
      <c r="G26" s="57">
        <v>6.6199999999999992</v>
      </c>
      <c r="H26" s="56">
        <v>736.74</v>
      </c>
      <c r="I26" s="57">
        <v>0</v>
      </c>
      <c r="J26" s="56">
        <v>0</v>
      </c>
      <c r="K26" s="57">
        <v>0</v>
      </c>
      <c r="L26" s="56">
        <v>0</v>
      </c>
      <c r="M26" s="57">
        <v>0</v>
      </c>
      <c r="N26" s="56">
        <v>0</v>
      </c>
      <c r="O26" s="57">
        <v>0.02</v>
      </c>
      <c r="P26" s="56">
        <v>2.6</v>
      </c>
      <c r="Q26" s="57">
        <v>0</v>
      </c>
      <c r="R26" s="56">
        <v>0</v>
      </c>
      <c r="S26" s="57">
        <v>2.82</v>
      </c>
      <c r="T26" s="56">
        <v>314.2</v>
      </c>
      <c r="U26" s="57">
        <v>0.09</v>
      </c>
      <c r="V26" s="56">
        <v>9.98</v>
      </c>
      <c r="W26" s="57">
        <v>89.05</v>
      </c>
      <c r="X26" s="56">
        <v>9916.34</v>
      </c>
      <c r="Y26" s="58">
        <v>21051.95</v>
      </c>
    </row>
    <row r="27" spans="1:25" ht="15.95" customHeight="1" x14ac:dyDescent="0.2">
      <c r="A27" s="53" t="s">
        <v>112</v>
      </c>
      <c r="B27" s="54" t="s">
        <v>113</v>
      </c>
      <c r="C27" s="55" t="s">
        <v>67</v>
      </c>
      <c r="D27" s="56">
        <v>18152.96</v>
      </c>
      <c r="E27" s="57">
        <v>79.92</v>
      </c>
      <c r="F27" s="56">
        <v>14507.85</v>
      </c>
      <c r="G27" s="57">
        <v>4.0599999999999996</v>
      </c>
      <c r="H27" s="56">
        <v>736.74</v>
      </c>
      <c r="I27" s="57">
        <v>0.13999999999999999</v>
      </c>
      <c r="J27" s="56">
        <v>24.78</v>
      </c>
      <c r="K27" s="57">
        <v>0</v>
      </c>
      <c r="L27" s="56">
        <v>0</v>
      </c>
      <c r="M27" s="57">
        <v>0</v>
      </c>
      <c r="N27" s="56">
        <v>0</v>
      </c>
      <c r="O27" s="57">
        <v>0.02</v>
      </c>
      <c r="P27" s="56">
        <v>4.08</v>
      </c>
      <c r="Q27" s="57">
        <v>0</v>
      </c>
      <c r="R27" s="56">
        <v>0</v>
      </c>
      <c r="S27" s="57">
        <v>1.73</v>
      </c>
      <c r="T27" s="56">
        <v>314.2</v>
      </c>
      <c r="U27" s="57">
        <v>0.05</v>
      </c>
      <c r="V27" s="56">
        <v>9.98</v>
      </c>
      <c r="W27" s="57">
        <v>85.92</v>
      </c>
      <c r="X27" s="56">
        <v>15597.62</v>
      </c>
      <c r="Y27" s="58">
        <v>33750.589999999997</v>
      </c>
    </row>
    <row r="28" spans="1:25" ht="15.95" customHeight="1" x14ac:dyDescent="0.2">
      <c r="A28" s="53" t="s">
        <v>114</v>
      </c>
      <c r="B28" s="54" t="s">
        <v>115</v>
      </c>
      <c r="C28" s="55" t="s">
        <v>67</v>
      </c>
      <c r="D28" s="56">
        <v>4833.4799999999996</v>
      </c>
      <c r="E28" s="57">
        <v>78.7</v>
      </c>
      <c r="F28" s="56">
        <v>3803.95</v>
      </c>
      <c r="G28" s="57">
        <v>15.24</v>
      </c>
      <c r="H28" s="56">
        <v>736.74</v>
      </c>
      <c r="I28" s="57">
        <v>0</v>
      </c>
      <c r="J28" s="56">
        <v>0</v>
      </c>
      <c r="K28" s="57">
        <v>0</v>
      </c>
      <c r="L28" s="56">
        <v>0</v>
      </c>
      <c r="M28" s="57">
        <v>0</v>
      </c>
      <c r="N28" s="56">
        <v>0</v>
      </c>
      <c r="O28" s="57">
        <v>0.04</v>
      </c>
      <c r="P28" s="56">
        <v>1.84</v>
      </c>
      <c r="Q28" s="57">
        <v>0</v>
      </c>
      <c r="R28" s="56">
        <v>0</v>
      </c>
      <c r="S28" s="57">
        <v>6.5</v>
      </c>
      <c r="T28" s="56">
        <v>314.2</v>
      </c>
      <c r="U28" s="57">
        <v>0.21</v>
      </c>
      <c r="V28" s="56">
        <v>9.98</v>
      </c>
      <c r="W28" s="57">
        <v>100.69</v>
      </c>
      <c r="X28" s="56">
        <v>4866.71</v>
      </c>
      <c r="Y28" s="58">
        <v>9700.18</v>
      </c>
    </row>
    <row r="29" spans="1:25" ht="15.95" customHeight="1" x14ac:dyDescent="0.2">
      <c r="A29" s="53" t="s">
        <v>116</v>
      </c>
      <c r="B29" s="54" t="s">
        <v>117</v>
      </c>
      <c r="C29" s="55" t="s">
        <v>67</v>
      </c>
      <c r="D29" s="56">
        <v>6444.64</v>
      </c>
      <c r="E29" s="57">
        <v>78.7</v>
      </c>
      <c r="F29" s="56">
        <v>5071.93</v>
      </c>
      <c r="G29" s="57">
        <v>11.43</v>
      </c>
      <c r="H29" s="56">
        <v>736.74</v>
      </c>
      <c r="I29" s="57">
        <v>0</v>
      </c>
      <c r="J29" s="56">
        <v>0</v>
      </c>
      <c r="K29" s="57">
        <v>0</v>
      </c>
      <c r="L29" s="56">
        <v>0</v>
      </c>
      <c r="M29" s="57">
        <v>0</v>
      </c>
      <c r="N29" s="56">
        <v>0</v>
      </c>
      <c r="O29" s="57">
        <v>0.03</v>
      </c>
      <c r="P29" s="56">
        <v>1.84</v>
      </c>
      <c r="Q29" s="57">
        <v>0</v>
      </c>
      <c r="R29" s="56">
        <v>0</v>
      </c>
      <c r="S29" s="57">
        <v>4.88</v>
      </c>
      <c r="T29" s="56">
        <v>314.2</v>
      </c>
      <c r="U29" s="57">
        <v>0.15</v>
      </c>
      <c r="V29" s="56">
        <v>9.98</v>
      </c>
      <c r="W29" s="57">
        <v>95.19</v>
      </c>
      <c r="X29" s="56">
        <v>6134.69</v>
      </c>
      <c r="Y29" s="58">
        <v>12579.32</v>
      </c>
    </row>
    <row r="30" spans="1:25" ht="15.95" customHeight="1" x14ac:dyDescent="0.2">
      <c r="A30" s="53" t="s">
        <v>118</v>
      </c>
      <c r="B30" s="54" t="s">
        <v>119</v>
      </c>
      <c r="C30" s="55" t="s">
        <v>67</v>
      </c>
      <c r="D30" s="56">
        <v>9829.99</v>
      </c>
      <c r="E30" s="57">
        <v>78.7</v>
      </c>
      <c r="F30" s="56">
        <v>7736.2</v>
      </c>
      <c r="G30" s="57">
        <v>7.4899999999999993</v>
      </c>
      <c r="H30" s="56">
        <v>736.74</v>
      </c>
      <c r="I30" s="57">
        <v>0</v>
      </c>
      <c r="J30" s="56">
        <v>0</v>
      </c>
      <c r="K30" s="57">
        <v>0</v>
      </c>
      <c r="L30" s="56">
        <v>0</v>
      </c>
      <c r="M30" s="57">
        <v>0</v>
      </c>
      <c r="N30" s="56">
        <v>0</v>
      </c>
      <c r="O30" s="57">
        <v>0.02</v>
      </c>
      <c r="P30" s="56">
        <v>1.84</v>
      </c>
      <c r="Q30" s="57">
        <v>0</v>
      </c>
      <c r="R30" s="56">
        <v>0</v>
      </c>
      <c r="S30" s="57">
        <v>3.2</v>
      </c>
      <c r="T30" s="56">
        <v>314.2</v>
      </c>
      <c r="U30" s="57">
        <v>0.1</v>
      </c>
      <c r="V30" s="56">
        <v>9.98</v>
      </c>
      <c r="W30" s="57">
        <v>89.51</v>
      </c>
      <c r="X30" s="56">
        <v>8798.9599999999991</v>
      </c>
      <c r="Y30" s="58">
        <v>18628.95</v>
      </c>
    </row>
    <row r="31" spans="1:25" ht="15.95" customHeight="1" x14ac:dyDescent="0.2">
      <c r="A31" s="53" t="s">
        <v>120</v>
      </c>
      <c r="B31" s="54" t="s">
        <v>121</v>
      </c>
      <c r="C31" s="55" t="s">
        <v>67</v>
      </c>
      <c r="D31" s="56">
        <v>12903</v>
      </c>
      <c r="E31" s="57">
        <v>79.36</v>
      </c>
      <c r="F31" s="56">
        <v>10239.82</v>
      </c>
      <c r="G31" s="57">
        <v>5.71</v>
      </c>
      <c r="H31" s="56">
        <v>736.74</v>
      </c>
      <c r="I31" s="57">
        <v>0.21</v>
      </c>
      <c r="J31" s="56">
        <v>27.13</v>
      </c>
      <c r="K31" s="57">
        <v>0</v>
      </c>
      <c r="L31" s="56">
        <v>0</v>
      </c>
      <c r="M31" s="57">
        <v>0</v>
      </c>
      <c r="N31" s="56">
        <v>0</v>
      </c>
      <c r="O31" s="57">
        <v>0.02</v>
      </c>
      <c r="P31" s="56">
        <v>3.02</v>
      </c>
      <c r="Q31" s="57">
        <v>0</v>
      </c>
      <c r="R31" s="56">
        <v>0</v>
      </c>
      <c r="S31" s="57">
        <v>2.44</v>
      </c>
      <c r="T31" s="56">
        <v>314.2</v>
      </c>
      <c r="U31" s="57">
        <v>0.08</v>
      </c>
      <c r="V31" s="56">
        <v>9.98</v>
      </c>
      <c r="W31" s="57">
        <v>87.82</v>
      </c>
      <c r="X31" s="56">
        <v>11330.9</v>
      </c>
      <c r="Y31" s="58">
        <v>24233.9</v>
      </c>
    </row>
    <row r="32" spans="1:25" ht="15.95" customHeight="1" x14ac:dyDescent="0.2">
      <c r="A32" s="53" t="s">
        <v>122</v>
      </c>
      <c r="B32" s="54" t="s">
        <v>123</v>
      </c>
      <c r="C32" s="55" t="s">
        <v>67</v>
      </c>
      <c r="D32" s="56">
        <v>13740.95</v>
      </c>
      <c r="E32" s="57">
        <v>79.36</v>
      </c>
      <c r="F32" s="56">
        <v>10904.81</v>
      </c>
      <c r="G32" s="57">
        <v>5.36</v>
      </c>
      <c r="H32" s="56">
        <v>736.74</v>
      </c>
      <c r="I32" s="57">
        <v>0.2</v>
      </c>
      <c r="J32" s="56">
        <v>27.13</v>
      </c>
      <c r="K32" s="57">
        <v>0</v>
      </c>
      <c r="L32" s="56">
        <v>0</v>
      </c>
      <c r="M32" s="57">
        <v>0</v>
      </c>
      <c r="N32" s="56">
        <v>0</v>
      </c>
      <c r="O32" s="57">
        <v>0.02</v>
      </c>
      <c r="P32" s="56">
        <v>3.02</v>
      </c>
      <c r="Q32" s="57">
        <v>0</v>
      </c>
      <c r="R32" s="56">
        <v>0</v>
      </c>
      <c r="S32" s="57">
        <v>2.29</v>
      </c>
      <c r="T32" s="56">
        <v>314.2</v>
      </c>
      <c r="U32" s="57">
        <v>6.9999999999999993E-2</v>
      </c>
      <c r="V32" s="56">
        <v>9.98</v>
      </c>
      <c r="W32" s="57">
        <v>87.3</v>
      </c>
      <c r="X32" s="56">
        <v>11995.89</v>
      </c>
      <c r="Y32" s="58">
        <v>25736.84</v>
      </c>
    </row>
    <row r="33" spans="1:25" ht="15.95" customHeight="1" x14ac:dyDescent="0.2">
      <c r="A33" s="53" t="s">
        <v>124</v>
      </c>
      <c r="B33" s="54" t="s">
        <v>125</v>
      </c>
      <c r="C33" s="55" t="s">
        <v>67</v>
      </c>
      <c r="D33" s="56">
        <v>14578.89</v>
      </c>
      <c r="E33" s="57">
        <v>79.36</v>
      </c>
      <c r="F33" s="56">
        <v>11569.81</v>
      </c>
      <c r="G33" s="57">
        <v>5.0500000000000007</v>
      </c>
      <c r="H33" s="56">
        <v>736.74</v>
      </c>
      <c r="I33" s="57">
        <v>0.19</v>
      </c>
      <c r="J33" s="56">
        <v>27.13</v>
      </c>
      <c r="K33" s="57">
        <v>0</v>
      </c>
      <c r="L33" s="56">
        <v>0</v>
      </c>
      <c r="M33" s="57">
        <v>0</v>
      </c>
      <c r="N33" s="56">
        <v>0</v>
      </c>
      <c r="O33" s="57">
        <v>0.02</v>
      </c>
      <c r="P33" s="56">
        <v>3.02</v>
      </c>
      <c r="Q33" s="57">
        <v>0</v>
      </c>
      <c r="R33" s="56">
        <v>0</v>
      </c>
      <c r="S33" s="57">
        <v>2.16</v>
      </c>
      <c r="T33" s="56">
        <v>314.2</v>
      </c>
      <c r="U33" s="57">
        <v>6.9999999999999993E-2</v>
      </c>
      <c r="V33" s="56">
        <v>9.98</v>
      </c>
      <c r="W33" s="57">
        <v>86.839999999999989</v>
      </c>
      <c r="X33" s="56">
        <v>12660.88</v>
      </c>
      <c r="Y33" s="58">
        <v>27239.78</v>
      </c>
    </row>
    <row r="34" spans="1:25" ht="15.95" customHeight="1" x14ac:dyDescent="0.2">
      <c r="A34" s="53" t="s">
        <v>126</v>
      </c>
      <c r="B34" s="54" t="s">
        <v>127</v>
      </c>
      <c r="C34" s="55" t="s">
        <v>67</v>
      </c>
      <c r="D34" s="56">
        <v>12903</v>
      </c>
      <c r="E34" s="57">
        <v>80.28</v>
      </c>
      <c r="F34" s="56">
        <v>10358.530000000001</v>
      </c>
      <c r="G34" s="57">
        <v>5.71</v>
      </c>
      <c r="H34" s="56">
        <v>736.74</v>
      </c>
      <c r="I34" s="57">
        <v>0.21</v>
      </c>
      <c r="J34" s="56">
        <v>27.13</v>
      </c>
      <c r="K34" s="57">
        <v>0</v>
      </c>
      <c r="L34" s="56">
        <v>0</v>
      </c>
      <c r="M34" s="57">
        <v>0</v>
      </c>
      <c r="N34" s="56">
        <v>0</v>
      </c>
      <c r="O34" s="57">
        <v>0.04</v>
      </c>
      <c r="P34" s="56">
        <v>4.63</v>
      </c>
      <c r="Q34" s="57">
        <v>0</v>
      </c>
      <c r="R34" s="56">
        <v>0</v>
      </c>
      <c r="S34" s="57">
        <v>2.44</v>
      </c>
      <c r="T34" s="56">
        <v>314.2</v>
      </c>
      <c r="U34" s="57">
        <v>0.08</v>
      </c>
      <c r="V34" s="56">
        <v>9.98</v>
      </c>
      <c r="W34" s="57">
        <v>88.75</v>
      </c>
      <c r="X34" s="56">
        <v>11451.21</v>
      </c>
      <c r="Y34" s="58">
        <v>24354.21</v>
      </c>
    </row>
    <row r="35" spans="1:25" ht="15.95" customHeight="1" x14ac:dyDescent="0.2">
      <c r="A35" s="53" t="s">
        <v>128</v>
      </c>
      <c r="B35" s="54" t="s">
        <v>129</v>
      </c>
      <c r="C35" s="55" t="s">
        <v>67</v>
      </c>
      <c r="D35" s="56">
        <v>14125.9</v>
      </c>
      <c r="E35" s="57">
        <v>80.28</v>
      </c>
      <c r="F35" s="56">
        <v>11340.28</v>
      </c>
      <c r="G35" s="57">
        <v>5.2200000000000006</v>
      </c>
      <c r="H35" s="56">
        <v>736.74</v>
      </c>
      <c r="I35" s="57">
        <v>0.19</v>
      </c>
      <c r="J35" s="56">
        <v>27.13</v>
      </c>
      <c r="K35" s="57">
        <v>0</v>
      </c>
      <c r="L35" s="56">
        <v>0</v>
      </c>
      <c r="M35" s="57">
        <v>0</v>
      </c>
      <c r="N35" s="56">
        <v>0</v>
      </c>
      <c r="O35" s="57">
        <v>0.03</v>
      </c>
      <c r="P35" s="56">
        <v>4.63</v>
      </c>
      <c r="Q35" s="57">
        <v>0</v>
      </c>
      <c r="R35" s="56">
        <v>0</v>
      </c>
      <c r="S35" s="57">
        <v>2.2200000000000002</v>
      </c>
      <c r="T35" s="56">
        <v>314.2</v>
      </c>
      <c r="U35" s="57">
        <v>6.9999999999999993E-2</v>
      </c>
      <c r="V35" s="56">
        <v>9.98</v>
      </c>
      <c r="W35" s="57">
        <v>88.02</v>
      </c>
      <c r="X35" s="56">
        <v>12432.96</v>
      </c>
      <c r="Y35" s="58">
        <v>26558.86</v>
      </c>
    </row>
    <row r="36" spans="1:25" ht="15.95" customHeight="1" x14ac:dyDescent="0.2">
      <c r="A36" s="53" t="s">
        <v>130</v>
      </c>
      <c r="B36" s="54" t="s">
        <v>131</v>
      </c>
      <c r="C36" s="55" t="s">
        <v>67</v>
      </c>
      <c r="D36" s="56">
        <v>15348.81</v>
      </c>
      <c r="E36" s="57">
        <v>80.28</v>
      </c>
      <c r="F36" s="56">
        <v>12322.02</v>
      </c>
      <c r="G36" s="57">
        <v>4.8</v>
      </c>
      <c r="H36" s="56">
        <v>736.74</v>
      </c>
      <c r="I36" s="57">
        <v>0.18</v>
      </c>
      <c r="J36" s="56">
        <v>27.13</v>
      </c>
      <c r="K36" s="57">
        <v>0</v>
      </c>
      <c r="L36" s="56">
        <v>0</v>
      </c>
      <c r="M36" s="57">
        <v>0</v>
      </c>
      <c r="N36" s="56">
        <v>0</v>
      </c>
      <c r="O36" s="57">
        <v>0.03</v>
      </c>
      <c r="P36" s="56">
        <v>4.63</v>
      </c>
      <c r="Q36" s="57">
        <v>0</v>
      </c>
      <c r="R36" s="56">
        <v>0</v>
      </c>
      <c r="S36" s="57">
        <v>2.0500000000000003</v>
      </c>
      <c r="T36" s="56">
        <v>314.2</v>
      </c>
      <c r="U36" s="57">
        <v>6.9999999999999993E-2</v>
      </c>
      <c r="V36" s="56">
        <v>9.98</v>
      </c>
      <c r="W36" s="57">
        <v>87.4</v>
      </c>
      <c r="X36" s="56">
        <v>13414.7</v>
      </c>
      <c r="Y36" s="58">
        <v>28763.51</v>
      </c>
    </row>
    <row r="37" spans="1:25" ht="15.95" customHeight="1" x14ac:dyDescent="0.2">
      <c r="A37" s="53" t="s">
        <v>132</v>
      </c>
      <c r="B37" s="54" t="s">
        <v>133</v>
      </c>
      <c r="C37" s="55" t="s">
        <v>67</v>
      </c>
      <c r="D37" s="56">
        <v>22750.26</v>
      </c>
      <c r="E37" s="57">
        <v>79.78</v>
      </c>
      <c r="F37" s="56">
        <v>18150.16</v>
      </c>
      <c r="G37" s="57">
        <v>3.2399999999999998</v>
      </c>
      <c r="H37" s="56">
        <v>736.74</v>
      </c>
      <c r="I37" s="57">
        <v>0.11</v>
      </c>
      <c r="J37" s="56">
        <v>24.78</v>
      </c>
      <c r="K37" s="57">
        <v>0</v>
      </c>
      <c r="L37" s="56">
        <v>0</v>
      </c>
      <c r="M37" s="57">
        <v>0</v>
      </c>
      <c r="N37" s="56">
        <v>0</v>
      </c>
      <c r="O37" s="57">
        <v>0.02</v>
      </c>
      <c r="P37" s="56">
        <v>3.75</v>
      </c>
      <c r="Q37" s="57">
        <v>0</v>
      </c>
      <c r="R37" s="56">
        <v>0</v>
      </c>
      <c r="S37" s="57">
        <v>1.38</v>
      </c>
      <c r="T37" s="56">
        <v>314.2</v>
      </c>
      <c r="U37" s="57">
        <v>0.04</v>
      </c>
      <c r="V37" s="56">
        <v>9.98</v>
      </c>
      <c r="W37" s="57">
        <v>84.570000000000007</v>
      </c>
      <c r="X37" s="56">
        <v>19239.61</v>
      </c>
      <c r="Y37" s="58">
        <v>41989.87</v>
      </c>
    </row>
    <row r="38" spans="1:25" ht="15.95" customHeight="1" x14ac:dyDescent="0.2">
      <c r="A38" s="53" t="s">
        <v>134</v>
      </c>
      <c r="B38" s="54" t="s">
        <v>135</v>
      </c>
      <c r="C38" s="55" t="s">
        <v>67</v>
      </c>
      <c r="D38" s="56">
        <v>18958.55</v>
      </c>
      <c r="E38" s="57">
        <v>79.78</v>
      </c>
      <c r="F38" s="56">
        <v>15125.13</v>
      </c>
      <c r="G38" s="57">
        <v>3.8899999999999997</v>
      </c>
      <c r="H38" s="56">
        <v>736.74</v>
      </c>
      <c r="I38" s="57">
        <v>0.13</v>
      </c>
      <c r="J38" s="56">
        <v>24.78</v>
      </c>
      <c r="K38" s="57">
        <v>0</v>
      </c>
      <c r="L38" s="56">
        <v>0</v>
      </c>
      <c r="M38" s="57">
        <v>0</v>
      </c>
      <c r="N38" s="56">
        <v>0</v>
      </c>
      <c r="O38" s="57">
        <v>0.02</v>
      </c>
      <c r="P38" s="56">
        <v>3.75</v>
      </c>
      <c r="Q38" s="57">
        <v>0</v>
      </c>
      <c r="R38" s="56">
        <v>0</v>
      </c>
      <c r="S38" s="57">
        <v>1.66</v>
      </c>
      <c r="T38" s="56">
        <v>314.2</v>
      </c>
      <c r="U38" s="57">
        <v>0.05</v>
      </c>
      <c r="V38" s="56">
        <v>9.98</v>
      </c>
      <c r="W38" s="57">
        <v>85.53</v>
      </c>
      <c r="X38" s="56">
        <v>16214.58</v>
      </c>
      <c r="Y38" s="58">
        <v>35173.129999999997</v>
      </c>
    </row>
    <row r="39" spans="1:25" ht="15.95" customHeight="1" x14ac:dyDescent="0.2">
      <c r="A39" s="53" t="s">
        <v>136</v>
      </c>
      <c r="B39" s="54" t="s">
        <v>137</v>
      </c>
      <c r="C39" s="55" t="s">
        <v>67</v>
      </c>
      <c r="D39" s="56">
        <v>12903</v>
      </c>
      <c r="E39" s="57">
        <v>80.150000000000006</v>
      </c>
      <c r="F39" s="56">
        <v>10341.75</v>
      </c>
      <c r="G39" s="57">
        <v>5.71</v>
      </c>
      <c r="H39" s="56">
        <v>736.74</v>
      </c>
      <c r="I39" s="57">
        <v>0.21</v>
      </c>
      <c r="J39" s="56">
        <v>27.13</v>
      </c>
      <c r="K39" s="57">
        <v>0</v>
      </c>
      <c r="L39" s="56">
        <v>0</v>
      </c>
      <c r="M39" s="57">
        <v>0</v>
      </c>
      <c r="N39" s="56">
        <v>0</v>
      </c>
      <c r="O39" s="57">
        <v>0.03</v>
      </c>
      <c r="P39" s="56">
        <v>3.5</v>
      </c>
      <c r="Q39" s="57">
        <v>0</v>
      </c>
      <c r="R39" s="56">
        <v>0</v>
      </c>
      <c r="S39" s="57">
        <v>2.44</v>
      </c>
      <c r="T39" s="56">
        <v>314.2</v>
      </c>
      <c r="U39" s="57">
        <v>0.08</v>
      </c>
      <c r="V39" s="56">
        <v>9.98</v>
      </c>
      <c r="W39" s="57">
        <v>88.61</v>
      </c>
      <c r="X39" s="56">
        <v>11433.3</v>
      </c>
      <c r="Y39" s="58">
        <v>24336.3</v>
      </c>
    </row>
    <row r="40" spans="1:25" ht="15.95" customHeight="1" x14ac:dyDescent="0.2">
      <c r="A40" s="53" t="s">
        <v>138</v>
      </c>
      <c r="B40" s="54" t="s">
        <v>139</v>
      </c>
      <c r="C40" s="55" t="s">
        <v>67</v>
      </c>
      <c r="D40" s="56">
        <v>13978.87</v>
      </c>
      <c r="E40" s="57">
        <v>80.150000000000006</v>
      </c>
      <c r="F40" s="56">
        <v>11204.06</v>
      </c>
      <c r="G40" s="57">
        <v>5.27</v>
      </c>
      <c r="H40" s="56">
        <v>736.74</v>
      </c>
      <c r="I40" s="57">
        <v>0.19</v>
      </c>
      <c r="J40" s="56">
        <v>27.13</v>
      </c>
      <c r="K40" s="57">
        <v>0</v>
      </c>
      <c r="L40" s="56">
        <v>0</v>
      </c>
      <c r="M40" s="57">
        <v>0</v>
      </c>
      <c r="N40" s="56">
        <v>0</v>
      </c>
      <c r="O40" s="57">
        <v>0.03</v>
      </c>
      <c r="P40" s="56">
        <v>3.5</v>
      </c>
      <c r="Q40" s="57">
        <v>0</v>
      </c>
      <c r="R40" s="56">
        <v>0</v>
      </c>
      <c r="S40" s="57">
        <v>2.25</v>
      </c>
      <c r="T40" s="56">
        <v>314.2</v>
      </c>
      <c r="U40" s="57">
        <v>6.9999999999999993E-2</v>
      </c>
      <c r="V40" s="56">
        <v>9.98</v>
      </c>
      <c r="W40" s="57">
        <v>87.960000000000008</v>
      </c>
      <c r="X40" s="56">
        <v>12295.61</v>
      </c>
      <c r="Y40" s="58">
        <v>26274.48</v>
      </c>
    </row>
    <row r="41" spans="1:25" ht="15.95" customHeight="1" x14ac:dyDescent="0.2">
      <c r="A41" s="53" t="s">
        <v>140</v>
      </c>
      <c r="B41" s="54" t="s">
        <v>141</v>
      </c>
      <c r="C41" s="55" t="s">
        <v>67</v>
      </c>
      <c r="D41" s="56">
        <v>15054.74</v>
      </c>
      <c r="E41" s="57">
        <v>80.150000000000006</v>
      </c>
      <c r="F41" s="56">
        <v>12066.37</v>
      </c>
      <c r="G41" s="57">
        <v>4.8899999999999997</v>
      </c>
      <c r="H41" s="56">
        <v>736.74</v>
      </c>
      <c r="I41" s="57">
        <v>0.18</v>
      </c>
      <c r="J41" s="56">
        <v>27.13</v>
      </c>
      <c r="K41" s="57">
        <v>0</v>
      </c>
      <c r="L41" s="56">
        <v>0</v>
      </c>
      <c r="M41" s="57">
        <v>0</v>
      </c>
      <c r="N41" s="56">
        <v>0</v>
      </c>
      <c r="O41" s="57">
        <v>0.02</v>
      </c>
      <c r="P41" s="56">
        <v>3.5</v>
      </c>
      <c r="Q41" s="57">
        <v>0</v>
      </c>
      <c r="R41" s="56">
        <v>0</v>
      </c>
      <c r="S41" s="57">
        <v>2.09</v>
      </c>
      <c r="T41" s="56">
        <v>314.2</v>
      </c>
      <c r="U41" s="57">
        <v>6.9999999999999993E-2</v>
      </c>
      <c r="V41" s="56">
        <v>9.98</v>
      </c>
      <c r="W41" s="57">
        <v>87.4</v>
      </c>
      <c r="X41" s="56">
        <v>13157.92</v>
      </c>
      <c r="Y41" s="58">
        <v>28212.66</v>
      </c>
    </row>
    <row r="42" spans="1:25" ht="15.95" customHeight="1" x14ac:dyDescent="0.2">
      <c r="A42" s="53" t="s">
        <v>142</v>
      </c>
      <c r="B42" s="54" t="s">
        <v>143</v>
      </c>
      <c r="C42" s="55" t="s">
        <v>67</v>
      </c>
      <c r="D42" s="56">
        <v>12903</v>
      </c>
      <c r="E42" s="57">
        <v>79.78</v>
      </c>
      <c r="F42" s="56">
        <v>10294.01</v>
      </c>
      <c r="G42" s="57">
        <v>5.71</v>
      </c>
      <c r="H42" s="56">
        <v>736.74</v>
      </c>
      <c r="I42" s="57">
        <v>0.21</v>
      </c>
      <c r="J42" s="56">
        <v>27.13</v>
      </c>
      <c r="K42" s="57">
        <v>0</v>
      </c>
      <c r="L42" s="56">
        <v>0</v>
      </c>
      <c r="M42" s="57">
        <v>0</v>
      </c>
      <c r="N42" s="56">
        <v>0</v>
      </c>
      <c r="O42" s="57">
        <v>0.03</v>
      </c>
      <c r="P42" s="56">
        <v>3.75</v>
      </c>
      <c r="Q42" s="57">
        <v>0</v>
      </c>
      <c r="R42" s="56">
        <v>0</v>
      </c>
      <c r="S42" s="57">
        <v>2.44</v>
      </c>
      <c r="T42" s="56">
        <v>314.2</v>
      </c>
      <c r="U42" s="57">
        <v>0.08</v>
      </c>
      <c r="V42" s="56">
        <v>9.98</v>
      </c>
      <c r="W42" s="57">
        <v>88.24</v>
      </c>
      <c r="X42" s="56">
        <v>11385.81</v>
      </c>
      <c r="Y42" s="58">
        <v>24288.81</v>
      </c>
    </row>
    <row r="43" spans="1:25" ht="15.95" customHeight="1" x14ac:dyDescent="0.2">
      <c r="A43" s="53" t="s">
        <v>144</v>
      </c>
      <c r="B43" s="54" t="s">
        <v>145</v>
      </c>
      <c r="C43" s="55" t="s">
        <v>67</v>
      </c>
      <c r="D43" s="56">
        <v>14740.22</v>
      </c>
      <c r="E43" s="57">
        <v>79.78</v>
      </c>
      <c r="F43" s="56">
        <v>11759.75</v>
      </c>
      <c r="G43" s="57">
        <v>5</v>
      </c>
      <c r="H43" s="56">
        <v>736.74</v>
      </c>
      <c r="I43" s="57">
        <v>0.18</v>
      </c>
      <c r="J43" s="56">
        <v>27.13</v>
      </c>
      <c r="K43" s="57">
        <v>0</v>
      </c>
      <c r="L43" s="56">
        <v>0</v>
      </c>
      <c r="M43" s="57">
        <v>0</v>
      </c>
      <c r="N43" s="56">
        <v>0</v>
      </c>
      <c r="O43" s="57">
        <v>0.03</v>
      </c>
      <c r="P43" s="56">
        <v>3.75</v>
      </c>
      <c r="Q43" s="57">
        <v>0</v>
      </c>
      <c r="R43" s="56">
        <v>0</v>
      </c>
      <c r="S43" s="57">
        <v>2.13</v>
      </c>
      <c r="T43" s="56">
        <v>314.2</v>
      </c>
      <c r="U43" s="57">
        <v>6.9999999999999993E-2</v>
      </c>
      <c r="V43" s="56">
        <v>9.98</v>
      </c>
      <c r="W43" s="57">
        <v>87.19</v>
      </c>
      <c r="X43" s="56">
        <v>12851.55</v>
      </c>
      <c r="Y43" s="58">
        <v>27591.759999999998</v>
      </c>
    </row>
    <row r="44" spans="1:25" ht="15.95" customHeight="1" x14ac:dyDescent="0.2">
      <c r="A44" s="53" t="s">
        <v>146</v>
      </c>
      <c r="B44" s="54" t="s">
        <v>147</v>
      </c>
      <c r="C44" s="55" t="s">
        <v>67</v>
      </c>
      <c r="D44" s="56">
        <v>16577.43</v>
      </c>
      <c r="E44" s="57">
        <v>79.78</v>
      </c>
      <c r="F44" s="56">
        <v>13225.48</v>
      </c>
      <c r="G44" s="57">
        <v>4.4400000000000004</v>
      </c>
      <c r="H44" s="56">
        <v>736.74</v>
      </c>
      <c r="I44" s="57">
        <v>0.16</v>
      </c>
      <c r="J44" s="56">
        <v>27.13</v>
      </c>
      <c r="K44" s="57">
        <v>0</v>
      </c>
      <c r="L44" s="56">
        <v>0</v>
      </c>
      <c r="M44" s="57">
        <v>0</v>
      </c>
      <c r="N44" s="56">
        <v>0</v>
      </c>
      <c r="O44" s="57">
        <v>0.02</v>
      </c>
      <c r="P44" s="56">
        <v>3.75</v>
      </c>
      <c r="Q44" s="57">
        <v>0</v>
      </c>
      <c r="R44" s="56">
        <v>0</v>
      </c>
      <c r="S44" s="57">
        <v>1.9</v>
      </c>
      <c r="T44" s="56">
        <v>314.2</v>
      </c>
      <c r="U44" s="57">
        <v>0.06</v>
      </c>
      <c r="V44" s="56">
        <v>9.98</v>
      </c>
      <c r="W44" s="57">
        <v>86.37</v>
      </c>
      <c r="X44" s="56">
        <v>14317.28</v>
      </c>
      <c r="Y44" s="58">
        <v>30894.71</v>
      </c>
    </row>
    <row r="45" spans="1:25" ht="15.95" customHeight="1" x14ac:dyDescent="0.2">
      <c r="A45" s="53" t="s">
        <v>148</v>
      </c>
      <c r="B45" s="54" t="s">
        <v>149</v>
      </c>
      <c r="C45" s="55" t="s">
        <v>67</v>
      </c>
      <c r="D45" s="56">
        <v>12903</v>
      </c>
      <c r="E45" s="57">
        <v>80.150000000000006</v>
      </c>
      <c r="F45" s="56">
        <v>10341.75</v>
      </c>
      <c r="G45" s="57">
        <v>5.71</v>
      </c>
      <c r="H45" s="56">
        <v>736.74</v>
      </c>
      <c r="I45" s="57">
        <v>0.21</v>
      </c>
      <c r="J45" s="56">
        <v>27.13</v>
      </c>
      <c r="K45" s="57">
        <v>0</v>
      </c>
      <c r="L45" s="56">
        <v>0</v>
      </c>
      <c r="M45" s="57">
        <v>0</v>
      </c>
      <c r="N45" s="56">
        <v>0</v>
      </c>
      <c r="O45" s="57">
        <v>0.03</v>
      </c>
      <c r="P45" s="56">
        <v>3.5</v>
      </c>
      <c r="Q45" s="57">
        <v>0</v>
      </c>
      <c r="R45" s="56">
        <v>0</v>
      </c>
      <c r="S45" s="57">
        <v>2.44</v>
      </c>
      <c r="T45" s="56">
        <v>314.2</v>
      </c>
      <c r="U45" s="57">
        <v>0.08</v>
      </c>
      <c r="V45" s="56">
        <v>9.98</v>
      </c>
      <c r="W45" s="57">
        <v>88.61</v>
      </c>
      <c r="X45" s="56">
        <v>11433.3</v>
      </c>
      <c r="Y45" s="58">
        <v>24336.3</v>
      </c>
    </row>
    <row r="46" spans="1:25" ht="15.95" customHeight="1" x14ac:dyDescent="0.2">
      <c r="A46" s="53" t="s">
        <v>150</v>
      </c>
      <c r="B46" s="54" t="s">
        <v>151</v>
      </c>
      <c r="C46" s="55" t="s">
        <v>67</v>
      </c>
      <c r="D46" s="56">
        <v>13978.87</v>
      </c>
      <c r="E46" s="57">
        <v>80.150000000000006</v>
      </c>
      <c r="F46" s="56">
        <v>11204.06</v>
      </c>
      <c r="G46" s="57">
        <v>5.27</v>
      </c>
      <c r="H46" s="56">
        <v>736.74</v>
      </c>
      <c r="I46" s="57">
        <v>0.19</v>
      </c>
      <c r="J46" s="56">
        <v>27.13</v>
      </c>
      <c r="K46" s="57">
        <v>0</v>
      </c>
      <c r="L46" s="56">
        <v>0</v>
      </c>
      <c r="M46" s="57">
        <v>0</v>
      </c>
      <c r="N46" s="56">
        <v>0</v>
      </c>
      <c r="O46" s="57">
        <v>0.03</v>
      </c>
      <c r="P46" s="56">
        <v>3.5</v>
      </c>
      <c r="Q46" s="57">
        <v>0</v>
      </c>
      <c r="R46" s="56">
        <v>0</v>
      </c>
      <c r="S46" s="57">
        <v>2.25</v>
      </c>
      <c r="T46" s="56">
        <v>314.2</v>
      </c>
      <c r="U46" s="57">
        <v>6.9999999999999993E-2</v>
      </c>
      <c r="V46" s="56">
        <v>9.98</v>
      </c>
      <c r="W46" s="57">
        <v>87.960000000000008</v>
      </c>
      <c r="X46" s="56">
        <v>12295.61</v>
      </c>
      <c r="Y46" s="58">
        <v>26274.48</v>
      </c>
    </row>
    <row r="47" spans="1:25" ht="15.95" customHeight="1" x14ac:dyDescent="0.2">
      <c r="A47" s="53" t="s">
        <v>152</v>
      </c>
      <c r="B47" s="54" t="s">
        <v>153</v>
      </c>
      <c r="C47" s="55" t="s">
        <v>67</v>
      </c>
      <c r="D47" s="56">
        <v>15054.74</v>
      </c>
      <c r="E47" s="57">
        <v>80.150000000000006</v>
      </c>
      <c r="F47" s="56">
        <v>12066.37</v>
      </c>
      <c r="G47" s="57">
        <v>4.8899999999999997</v>
      </c>
      <c r="H47" s="56">
        <v>736.74</v>
      </c>
      <c r="I47" s="57">
        <v>0.18</v>
      </c>
      <c r="J47" s="56">
        <v>27.13</v>
      </c>
      <c r="K47" s="57">
        <v>0</v>
      </c>
      <c r="L47" s="56">
        <v>0</v>
      </c>
      <c r="M47" s="57">
        <v>0</v>
      </c>
      <c r="N47" s="56">
        <v>0</v>
      </c>
      <c r="O47" s="57">
        <v>0.02</v>
      </c>
      <c r="P47" s="56">
        <v>3.5</v>
      </c>
      <c r="Q47" s="57">
        <v>0</v>
      </c>
      <c r="R47" s="56">
        <v>0</v>
      </c>
      <c r="S47" s="57">
        <v>2.09</v>
      </c>
      <c r="T47" s="56">
        <v>314.2</v>
      </c>
      <c r="U47" s="57">
        <v>6.9999999999999993E-2</v>
      </c>
      <c r="V47" s="56">
        <v>9.98</v>
      </c>
      <c r="W47" s="57">
        <v>87.4</v>
      </c>
      <c r="X47" s="56">
        <v>13157.92</v>
      </c>
      <c r="Y47" s="58">
        <v>28212.66</v>
      </c>
    </row>
    <row r="48" spans="1:25" ht="15.95" customHeight="1" x14ac:dyDescent="0.2">
      <c r="A48" s="53" t="s">
        <v>154</v>
      </c>
      <c r="B48" s="54" t="s">
        <v>155</v>
      </c>
      <c r="C48" s="55" t="s">
        <v>67</v>
      </c>
      <c r="D48" s="56">
        <v>12903</v>
      </c>
      <c r="E48" s="57">
        <v>80.239999999999995</v>
      </c>
      <c r="F48" s="56">
        <v>10353.370000000001</v>
      </c>
      <c r="G48" s="57">
        <v>5.5</v>
      </c>
      <c r="H48" s="56">
        <v>709.66</v>
      </c>
      <c r="I48" s="57">
        <v>0.21</v>
      </c>
      <c r="J48" s="56">
        <v>27.13</v>
      </c>
      <c r="K48" s="57">
        <v>0</v>
      </c>
      <c r="L48" s="56">
        <v>0</v>
      </c>
      <c r="M48" s="57">
        <v>0</v>
      </c>
      <c r="N48" s="56">
        <v>0</v>
      </c>
      <c r="O48" s="57">
        <v>0.03</v>
      </c>
      <c r="P48" s="56">
        <v>3.76</v>
      </c>
      <c r="Q48" s="57">
        <v>0</v>
      </c>
      <c r="R48" s="56">
        <v>0</v>
      </c>
      <c r="S48" s="57">
        <v>2.44</v>
      </c>
      <c r="T48" s="56">
        <v>314.2</v>
      </c>
      <c r="U48" s="57">
        <v>0.08</v>
      </c>
      <c r="V48" s="56">
        <v>9.98</v>
      </c>
      <c r="W48" s="57">
        <v>88.490000000000009</v>
      </c>
      <c r="X48" s="56">
        <v>11418.09</v>
      </c>
      <c r="Y48" s="58">
        <v>24321.09</v>
      </c>
    </row>
    <row r="49" spans="1:25" ht="15.95" customHeight="1" x14ac:dyDescent="0.2">
      <c r="A49" s="53" t="s">
        <v>156</v>
      </c>
      <c r="B49" s="54" t="s">
        <v>157</v>
      </c>
      <c r="C49" s="55" t="s">
        <v>67</v>
      </c>
      <c r="D49" s="56">
        <v>13712.52</v>
      </c>
      <c r="E49" s="57">
        <v>80.239999999999995</v>
      </c>
      <c r="F49" s="56">
        <v>11002.93</v>
      </c>
      <c r="G49" s="57">
        <v>5.18</v>
      </c>
      <c r="H49" s="56">
        <v>709.66</v>
      </c>
      <c r="I49" s="57">
        <v>0.2</v>
      </c>
      <c r="J49" s="56">
        <v>27.13</v>
      </c>
      <c r="K49" s="57">
        <v>0</v>
      </c>
      <c r="L49" s="56">
        <v>0</v>
      </c>
      <c r="M49" s="57">
        <v>0</v>
      </c>
      <c r="N49" s="56">
        <v>0</v>
      </c>
      <c r="O49" s="57">
        <v>0.03</v>
      </c>
      <c r="P49" s="56">
        <v>3.76</v>
      </c>
      <c r="Q49" s="57">
        <v>0</v>
      </c>
      <c r="R49" s="56">
        <v>0</v>
      </c>
      <c r="S49" s="57">
        <v>2.29</v>
      </c>
      <c r="T49" s="56">
        <v>314.2</v>
      </c>
      <c r="U49" s="57">
        <v>6.9999999999999993E-2</v>
      </c>
      <c r="V49" s="56">
        <v>9.98</v>
      </c>
      <c r="W49" s="57">
        <v>88</v>
      </c>
      <c r="X49" s="56">
        <v>12067.66</v>
      </c>
      <c r="Y49" s="58">
        <v>25780.18</v>
      </c>
    </row>
    <row r="50" spans="1:25" ht="15.95" customHeight="1" x14ac:dyDescent="0.2">
      <c r="A50" s="53" t="s">
        <v>158</v>
      </c>
      <c r="B50" s="54" t="s">
        <v>159</v>
      </c>
      <c r="C50" s="55" t="s">
        <v>67</v>
      </c>
      <c r="D50" s="56">
        <v>14522.05</v>
      </c>
      <c r="E50" s="57">
        <v>80.239999999999995</v>
      </c>
      <c r="F50" s="56">
        <v>11652.49</v>
      </c>
      <c r="G50" s="57">
        <v>4.8899999999999997</v>
      </c>
      <c r="H50" s="56">
        <v>709.66</v>
      </c>
      <c r="I50" s="57">
        <v>0.19</v>
      </c>
      <c r="J50" s="56">
        <v>27.13</v>
      </c>
      <c r="K50" s="57">
        <v>0</v>
      </c>
      <c r="L50" s="56">
        <v>0</v>
      </c>
      <c r="M50" s="57">
        <v>0</v>
      </c>
      <c r="N50" s="56">
        <v>0</v>
      </c>
      <c r="O50" s="57">
        <v>0.03</v>
      </c>
      <c r="P50" s="56">
        <v>3.76</v>
      </c>
      <c r="Q50" s="57">
        <v>0</v>
      </c>
      <c r="R50" s="56">
        <v>0</v>
      </c>
      <c r="S50" s="57">
        <v>2.16</v>
      </c>
      <c r="T50" s="56">
        <v>314.2</v>
      </c>
      <c r="U50" s="57">
        <v>6.9999999999999993E-2</v>
      </c>
      <c r="V50" s="56">
        <v>9.98</v>
      </c>
      <c r="W50" s="57">
        <v>87.570000000000007</v>
      </c>
      <c r="X50" s="56">
        <v>12717.22</v>
      </c>
      <c r="Y50" s="58">
        <v>27239.27</v>
      </c>
    </row>
    <row r="51" spans="1:25" ht="15.95" customHeight="1" x14ac:dyDescent="0.2">
      <c r="A51" s="53" t="s">
        <v>160</v>
      </c>
      <c r="B51" s="54" t="s">
        <v>161</v>
      </c>
      <c r="C51" s="55" t="s">
        <v>67</v>
      </c>
      <c r="D51" s="56">
        <v>3280.26</v>
      </c>
      <c r="E51" s="57">
        <v>79.600000000000009</v>
      </c>
      <c r="F51" s="56">
        <v>2611.09</v>
      </c>
      <c r="G51" s="57">
        <v>22.46</v>
      </c>
      <c r="H51" s="56">
        <v>736.74</v>
      </c>
      <c r="I51" s="57">
        <v>0.83</v>
      </c>
      <c r="J51" s="56">
        <v>27.13</v>
      </c>
      <c r="K51" s="57">
        <v>0</v>
      </c>
      <c r="L51" s="56">
        <v>0</v>
      </c>
      <c r="M51" s="57">
        <v>1.59</v>
      </c>
      <c r="N51" s="56">
        <v>52.08</v>
      </c>
      <c r="O51" s="57">
        <v>0.08</v>
      </c>
      <c r="P51" s="56">
        <v>2.4900000000000002</v>
      </c>
      <c r="Q51" s="57">
        <v>0</v>
      </c>
      <c r="R51" s="56">
        <v>0</v>
      </c>
      <c r="S51" s="57">
        <v>9.58</v>
      </c>
      <c r="T51" s="56">
        <v>314.2</v>
      </c>
      <c r="U51" s="57">
        <v>0.3</v>
      </c>
      <c r="V51" s="56">
        <v>9.98</v>
      </c>
      <c r="W51" s="57">
        <v>114.43</v>
      </c>
      <c r="X51" s="56">
        <v>3753.72</v>
      </c>
      <c r="Y51" s="58">
        <v>7033.98</v>
      </c>
    </row>
    <row r="52" spans="1:25" ht="15.95" customHeight="1" x14ac:dyDescent="0.2">
      <c r="A52" s="53" t="s">
        <v>162</v>
      </c>
      <c r="B52" s="54" t="s">
        <v>163</v>
      </c>
      <c r="C52" s="55" t="s">
        <v>67</v>
      </c>
      <c r="D52" s="56">
        <v>4373.6899999999996</v>
      </c>
      <c r="E52" s="57">
        <v>79.600000000000009</v>
      </c>
      <c r="F52" s="56">
        <v>3481.45</v>
      </c>
      <c r="G52" s="57">
        <v>16.84</v>
      </c>
      <c r="H52" s="56">
        <v>736.74</v>
      </c>
      <c r="I52" s="57">
        <v>0.62</v>
      </c>
      <c r="J52" s="56">
        <v>27.13</v>
      </c>
      <c r="K52" s="57">
        <v>0</v>
      </c>
      <c r="L52" s="56">
        <v>0</v>
      </c>
      <c r="M52" s="57">
        <v>0</v>
      </c>
      <c r="N52" s="56">
        <v>0</v>
      </c>
      <c r="O52" s="57">
        <v>0.06</v>
      </c>
      <c r="P52" s="56">
        <v>2.4900000000000002</v>
      </c>
      <c r="Q52" s="57">
        <v>0</v>
      </c>
      <c r="R52" s="56">
        <v>0</v>
      </c>
      <c r="S52" s="57">
        <v>7.1800000000000006</v>
      </c>
      <c r="T52" s="56">
        <v>314.2</v>
      </c>
      <c r="U52" s="57">
        <v>0.22999999999999998</v>
      </c>
      <c r="V52" s="56">
        <v>9.98</v>
      </c>
      <c r="W52" s="57">
        <v>104.52999999999999</v>
      </c>
      <c r="X52" s="56">
        <v>4572</v>
      </c>
      <c r="Y52" s="58">
        <v>8945.68</v>
      </c>
    </row>
    <row r="53" spans="1:25" ht="15.95" customHeight="1" x14ac:dyDescent="0.2">
      <c r="A53" s="53" t="s">
        <v>164</v>
      </c>
      <c r="B53" s="54" t="s">
        <v>165</v>
      </c>
      <c r="C53" s="55" t="s">
        <v>67</v>
      </c>
      <c r="D53" s="56">
        <v>8312.6200000000008</v>
      </c>
      <c r="E53" s="57">
        <v>79.600000000000009</v>
      </c>
      <c r="F53" s="56">
        <v>6616.84</v>
      </c>
      <c r="G53" s="57">
        <v>8.86</v>
      </c>
      <c r="H53" s="56">
        <v>736.74</v>
      </c>
      <c r="I53" s="57">
        <v>0.33</v>
      </c>
      <c r="J53" s="56">
        <v>27.13</v>
      </c>
      <c r="K53" s="57">
        <v>0</v>
      </c>
      <c r="L53" s="56">
        <v>0</v>
      </c>
      <c r="M53" s="57">
        <v>0</v>
      </c>
      <c r="N53" s="56">
        <v>0</v>
      </c>
      <c r="O53" s="57">
        <v>0.03</v>
      </c>
      <c r="P53" s="56">
        <v>2.4900000000000002</v>
      </c>
      <c r="Q53" s="57">
        <v>0</v>
      </c>
      <c r="R53" s="56">
        <v>0</v>
      </c>
      <c r="S53" s="57">
        <v>3.7800000000000002</v>
      </c>
      <c r="T53" s="56">
        <v>314.2</v>
      </c>
      <c r="U53" s="57">
        <v>0.12</v>
      </c>
      <c r="V53" s="56">
        <v>9.98</v>
      </c>
      <c r="W53" s="57">
        <v>92.72</v>
      </c>
      <c r="X53" s="56">
        <v>7707.39</v>
      </c>
      <c r="Y53" s="58">
        <v>16020</v>
      </c>
    </row>
    <row r="54" spans="1:25" ht="15.95" customHeight="1" x14ac:dyDescent="0.2">
      <c r="A54" s="53" t="s">
        <v>166</v>
      </c>
      <c r="B54" s="54" t="s">
        <v>167</v>
      </c>
      <c r="C54" s="55" t="s">
        <v>67</v>
      </c>
      <c r="D54" s="56">
        <v>2449.31</v>
      </c>
      <c r="E54" s="57">
        <v>80.41</v>
      </c>
      <c r="F54" s="56">
        <v>1969.49</v>
      </c>
      <c r="G54" s="57">
        <v>30.080000000000002</v>
      </c>
      <c r="H54" s="56">
        <v>736.74</v>
      </c>
      <c r="I54" s="57">
        <v>1.24</v>
      </c>
      <c r="J54" s="56">
        <v>30.41</v>
      </c>
      <c r="K54" s="57">
        <v>0</v>
      </c>
      <c r="L54" s="56">
        <v>0</v>
      </c>
      <c r="M54" s="57">
        <v>4.16</v>
      </c>
      <c r="N54" s="56">
        <v>101.94</v>
      </c>
      <c r="O54" s="57">
        <v>0.16</v>
      </c>
      <c r="P54" s="56">
        <v>3.86</v>
      </c>
      <c r="Q54" s="57">
        <v>0</v>
      </c>
      <c r="R54" s="56">
        <v>0</v>
      </c>
      <c r="S54" s="57">
        <v>12.83</v>
      </c>
      <c r="T54" s="56">
        <v>314.2</v>
      </c>
      <c r="U54" s="57">
        <v>0.41000000000000003</v>
      </c>
      <c r="V54" s="56">
        <v>9.98</v>
      </c>
      <c r="W54" s="57">
        <v>129.29</v>
      </c>
      <c r="X54" s="56">
        <v>3166.63</v>
      </c>
      <c r="Y54" s="58">
        <v>5615.95</v>
      </c>
    </row>
    <row r="55" spans="1:25" ht="15.95" customHeight="1" x14ac:dyDescent="0.2">
      <c r="A55" s="53" t="s">
        <v>168</v>
      </c>
      <c r="B55" s="54" t="s">
        <v>169</v>
      </c>
      <c r="C55" s="55" t="s">
        <v>67</v>
      </c>
      <c r="D55" s="56">
        <v>12903</v>
      </c>
      <c r="E55" s="57">
        <v>79.12</v>
      </c>
      <c r="F55" s="56">
        <v>10208.85</v>
      </c>
      <c r="G55" s="57">
        <v>5.71</v>
      </c>
      <c r="H55" s="56">
        <v>736.74</v>
      </c>
      <c r="I55" s="57">
        <v>0.21</v>
      </c>
      <c r="J55" s="56">
        <v>27.13</v>
      </c>
      <c r="K55" s="57">
        <v>0</v>
      </c>
      <c r="L55" s="56">
        <v>0</v>
      </c>
      <c r="M55" s="57">
        <v>0</v>
      </c>
      <c r="N55" s="56">
        <v>0</v>
      </c>
      <c r="O55" s="57">
        <v>0.02</v>
      </c>
      <c r="P55" s="56">
        <v>2.68</v>
      </c>
      <c r="Q55" s="57">
        <v>0</v>
      </c>
      <c r="R55" s="56">
        <v>0</v>
      </c>
      <c r="S55" s="57">
        <v>2.44</v>
      </c>
      <c r="T55" s="56">
        <v>314.2</v>
      </c>
      <c r="U55" s="57">
        <v>0.08</v>
      </c>
      <c r="V55" s="56">
        <v>9.98</v>
      </c>
      <c r="W55" s="57">
        <v>87.570000000000007</v>
      </c>
      <c r="X55" s="56">
        <v>11299.58</v>
      </c>
      <c r="Y55" s="58">
        <v>24202.58</v>
      </c>
    </row>
    <row r="56" spans="1:25" ht="15.95" customHeight="1" x14ac:dyDescent="0.2">
      <c r="A56" s="53" t="s">
        <v>170</v>
      </c>
      <c r="B56" s="54" t="s">
        <v>171</v>
      </c>
      <c r="C56" s="55" t="s">
        <v>67</v>
      </c>
      <c r="D56" s="56">
        <v>5337.05</v>
      </c>
      <c r="E56" s="57">
        <v>79.75</v>
      </c>
      <c r="F56" s="56">
        <v>4256.3</v>
      </c>
      <c r="G56" s="57">
        <v>13.8</v>
      </c>
      <c r="H56" s="56">
        <v>736.74</v>
      </c>
      <c r="I56" s="57">
        <v>0.51</v>
      </c>
      <c r="J56" s="56">
        <v>27.13</v>
      </c>
      <c r="K56" s="57">
        <v>0</v>
      </c>
      <c r="L56" s="56">
        <v>0</v>
      </c>
      <c r="M56" s="57">
        <v>0</v>
      </c>
      <c r="N56" s="56">
        <v>0</v>
      </c>
      <c r="O56" s="57">
        <v>0.05</v>
      </c>
      <c r="P56" s="56">
        <v>2.68</v>
      </c>
      <c r="Q56" s="57">
        <v>0</v>
      </c>
      <c r="R56" s="56">
        <v>0</v>
      </c>
      <c r="S56" s="57">
        <v>5.89</v>
      </c>
      <c r="T56" s="56">
        <v>314.2</v>
      </c>
      <c r="U56" s="57">
        <v>0.19</v>
      </c>
      <c r="V56" s="56">
        <v>9.98</v>
      </c>
      <c r="W56" s="57">
        <v>100.19</v>
      </c>
      <c r="X56" s="56">
        <v>5347.03</v>
      </c>
      <c r="Y56" s="58">
        <v>10684.08</v>
      </c>
    </row>
    <row r="57" spans="1:25" ht="15.95" customHeight="1" x14ac:dyDescent="0.2">
      <c r="A57" s="53" t="s">
        <v>172</v>
      </c>
      <c r="B57" s="54" t="s">
        <v>173</v>
      </c>
      <c r="C57" s="55" t="s">
        <v>67</v>
      </c>
      <c r="D57" s="56">
        <v>7116.07</v>
      </c>
      <c r="E57" s="57">
        <v>79.75</v>
      </c>
      <c r="F57" s="56">
        <v>5675.07</v>
      </c>
      <c r="G57" s="57">
        <v>10.35</v>
      </c>
      <c r="H57" s="56">
        <v>736.74</v>
      </c>
      <c r="I57" s="57">
        <v>0.38</v>
      </c>
      <c r="J57" s="56">
        <v>27.13</v>
      </c>
      <c r="K57" s="57">
        <v>0</v>
      </c>
      <c r="L57" s="56">
        <v>0</v>
      </c>
      <c r="M57" s="57">
        <v>0</v>
      </c>
      <c r="N57" s="56">
        <v>0</v>
      </c>
      <c r="O57" s="57">
        <v>0.04</v>
      </c>
      <c r="P57" s="56">
        <v>2.68</v>
      </c>
      <c r="Q57" s="57">
        <v>0</v>
      </c>
      <c r="R57" s="56">
        <v>0</v>
      </c>
      <c r="S57" s="57">
        <v>4.42</v>
      </c>
      <c r="T57" s="56">
        <v>314.2</v>
      </c>
      <c r="U57" s="57">
        <v>0.13999999999999999</v>
      </c>
      <c r="V57" s="56">
        <v>9.98</v>
      </c>
      <c r="W57" s="57">
        <v>95.08</v>
      </c>
      <c r="X57" s="56">
        <v>6765.8</v>
      </c>
      <c r="Y57" s="58">
        <v>13881.87</v>
      </c>
    </row>
    <row r="58" spans="1:25" ht="15.95" customHeight="1" x14ac:dyDescent="0.2">
      <c r="A58" s="53" t="s">
        <v>174</v>
      </c>
      <c r="B58" s="54" t="s">
        <v>175</v>
      </c>
      <c r="C58" s="55" t="s">
        <v>67</v>
      </c>
      <c r="D58" s="56">
        <v>11704.98</v>
      </c>
      <c r="E58" s="57">
        <v>79.75</v>
      </c>
      <c r="F58" s="56">
        <v>9334.7199999999993</v>
      </c>
      <c r="G58" s="57">
        <v>6.29</v>
      </c>
      <c r="H58" s="56">
        <v>736.74</v>
      </c>
      <c r="I58" s="57">
        <v>0.22999999999999998</v>
      </c>
      <c r="J58" s="56">
        <v>27.13</v>
      </c>
      <c r="K58" s="57">
        <v>0</v>
      </c>
      <c r="L58" s="56">
        <v>0</v>
      </c>
      <c r="M58" s="57">
        <v>0</v>
      </c>
      <c r="N58" s="56">
        <v>0</v>
      </c>
      <c r="O58" s="57">
        <v>0.02</v>
      </c>
      <c r="P58" s="56">
        <v>2.68</v>
      </c>
      <c r="Q58" s="57">
        <v>0</v>
      </c>
      <c r="R58" s="56">
        <v>0</v>
      </c>
      <c r="S58" s="57">
        <v>2.68</v>
      </c>
      <c r="T58" s="56">
        <v>314.2</v>
      </c>
      <c r="U58" s="57">
        <v>0.09</v>
      </c>
      <c r="V58" s="56">
        <v>9.98</v>
      </c>
      <c r="W58" s="57">
        <v>89.070000000000007</v>
      </c>
      <c r="X58" s="56">
        <v>10425.450000000001</v>
      </c>
      <c r="Y58" s="58">
        <v>22130.43</v>
      </c>
    </row>
    <row r="59" spans="1:25" s="66" customFormat="1" ht="15.95" customHeight="1" x14ac:dyDescent="0.2">
      <c r="A59" s="60" t="s">
        <v>176</v>
      </c>
      <c r="B59" s="61" t="s">
        <v>177</v>
      </c>
      <c r="C59" s="62" t="s">
        <v>67</v>
      </c>
      <c r="D59" s="63">
        <v>2472.4699999999998</v>
      </c>
      <c r="E59" s="64">
        <v>80.569999999999993</v>
      </c>
      <c r="F59" s="63">
        <v>1992.07</v>
      </c>
      <c r="G59" s="64">
        <v>29.799999999999997</v>
      </c>
      <c r="H59" s="63">
        <v>736.74</v>
      </c>
      <c r="I59" s="64">
        <v>1.34</v>
      </c>
      <c r="J59" s="63">
        <v>33.03</v>
      </c>
      <c r="K59" s="64">
        <v>0</v>
      </c>
      <c r="L59" s="63">
        <v>0</v>
      </c>
      <c r="M59" s="64">
        <v>4.07</v>
      </c>
      <c r="N59" s="63">
        <v>100.55</v>
      </c>
      <c r="O59" s="64">
        <v>0.16</v>
      </c>
      <c r="P59" s="63">
        <v>3.97</v>
      </c>
      <c r="Q59" s="64">
        <v>0</v>
      </c>
      <c r="R59" s="63">
        <v>0</v>
      </c>
      <c r="S59" s="64">
        <v>12.709999999999999</v>
      </c>
      <c r="T59" s="63">
        <v>314.2</v>
      </c>
      <c r="U59" s="64">
        <v>0.4</v>
      </c>
      <c r="V59" s="63">
        <v>9.98</v>
      </c>
      <c r="W59" s="64">
        <v>129.04</v>
      </c>
      <c r="X59" s="63">
        <v>3190.54</v>
      </c>
      <c r="Y59" s="65">
        <v>5663</v>
      </c>
    </row>
    <row r="60" spans="1:25" s="66" customFormat="1" ht="15.95" customHeight="1" x14ac:dyDescent="0.2">
      <c r="A60" s="60" t="s">
        <v>178</v>
      </c>
      <c r="B60" s="61" t="s">
        <v>179</v>
      </c>
      <c r="C60" s="62" t="s">
        <v>67</v>
      </c>
      <c r="D60" s="63">
        <v>2160.31</v>
      </c>
      <c r="E60" s="64">
        <v>80.11</v>
      </c>
      <c r="F60" s="63">
        <v>1730.63</v>
      </c>
      <c r="G60" s="64">
        <v>34.1</v>
      </c>
      <c r="H60" s="63">
        <v>736.74</v>
      </c>
      <c r="I60" s="64">
        <v>1.53</v>
      </c>
      <c r="J60" s="63">
        <v>33.03</v>
      </c>
      <c r="K60" s="64">
        <v>0</v>
      </c>
      <c r="L60" s="63">
        <v>0</v>
      </c>
      <c r="M60" s="64">
        <v>5.52</v>
      </c>
      <c r="N60" s="63">
        <v>119.28</v>
      </c>
      <c r="O60" s="64">
        <v>0.16</v>
      </c>
      <c r="P60" s="63">
        <v>3.48</v>
      </c>
      <c r="Q60" s="64">
        <v>0</v>
      </c>
      <c r="R60" s="63">
        <v>0</v>
      </c>
      <c r="S60" s="64">
        <v>14.540000000000001</v>
      </c>
      <c r="T60" s="63">
        <v>314.2</v>
      </c>
      <c r="U60" s="64">
        <v>0.45999999999999996</v>
      </c>
      <c r="V60" s="63">
        <v>9.98</v>
      </c>
      <c r="W60" s="64">
        <v>136.43</v>
      </c>
      <c r="X60" s="63">
        <v>2947.34</v>
      </c>
      <c r="Y60" s="65">
        <v>5107.6499999999996</v>
      </c>
    </row>
    <row r="61" spans="1:25" ht="15.95" customHeight="1" x14ac:dyDescent="0.2">
      <c r="A61" s="53" t="s">
        <v>180</v>
      </c>
      <c r="B61" s="54" t="s">
        <v>181</v>
      </c>
      <c r="C61" s="55" t="s">
        <v>67</v>
      </c>
      <c r="D61" s="56">
        <v>4764.92</v>
      </c>
      <c r="E61" s="57">
        <v>82.55</v>
      </c>
      <c r="F61" s="56">
        <v>3933.44</v>
      </c>
      <c r="G61" s="57">
        <v>15.459999999999999</v>
      </c>
      <c r="H61" s="56">
        <v>736.74</v>
      </c>
      <c r="I61" s="57">
        <v>0.57000000000000006</v>
      </c>
      <c r="J61" s="56">
        <v>27.13</v>
      </c>
      <c r="K61" s="57">
        <v>0</v>
      </c>
      <c r="L61" s="56">
        <v>0</v>
      </c>
      <c r="M61" s="57">
        <v>0</v>
      </c>
      <c r="N61" s="56">
        <v>0</v>
      </c>
      <c r="O61" s="57">
        <v>0.12</v>
      </c>
      <c r="P61" s="56">
        <v>5.7</v>
      </c>
      <c r="Q61" s="57">
        <v>0</v>
      </c>
      <c r="R61" s="56">
        <v>0</v>
      </c>
      <c r="S61" s="57">
        <v>6.59</v>
      </c>
      <c r="T61" s="56">
        <v>314.2</v>
      </c>
      <c r="U61" s="57">
        <v>0.21</v>
      </c>
      <c r="V61" s="56">
        <v>9.98</v>
      </c>
      <c r="W61" s="57">
        <v>105.5</v>
      </c>
      <c r="X61" s="56">
        <v>5027.1899999999996</v>
      </c>
      <c r="Y61" s="58">
        <v>9792.1200000000008</v>
      </c>
    </row>
    <row r="62" spans="1:25" ht="15.95" customHeight="1" x14ac:dyDescent="0.2">
      <c r="A62" s="53" t="s">
        <v>182</v>
      </c>
      <c r="B62" s="54" t="s">
        <v>183</v>
      </c>
      <c r="C62" s="55" t="s">
        <v>67</v>
      </c>
      <c r="D62" s="56">
        <v>6353.23</v>
      </c>
      <c r="E62" s="57">
        <v>82.55</v>
      </c>
      <c r="F62" s="56">
        <v>5244.59</v>
      </c>
      <c r="G62" s="57">
        <v>11.600000000000001</v>
      </c>
      <c r="H62" s="56">
        <v>736.74</v>
      </c>
      <c r="I62" s="57">
        <v>0.43</v>
      </c>
      <c r="J62" s="56">
        <v>27.13</v>
      </c>
      <c r="K62" s="57">
        <v>0</v>
      </c>
      <c r="L62" s="56">
        <v>0</v>
      </c>
      <c r="M62" s="57">
        <v>0</v>
      </c>
      <c r="N62" s="56">
        <v>0</v>
      </c>
      <c r="O62" s="57">
        <v>0.09</v>
      </c>
      <c r="P62" s="56">
        <v>5.7</v>
      </c>
      <c r="Q62" s="57">
        <v>0</v>
      </c>
      <c r="R62" s="56">
        <v>0</v>
      </c>
      <c r="S62" s="57">
        <v>4.95</v>
      </c>
      <c r="T62" s="56">
        <v>314.2</v>
      </c>
      <c r="U62" s="57">
        <v>0.16</v>
      </c>
      <c r="V62" s="56">
        <v>9.98</v>
      </c>
      <c r="W62" s="57">
        <v>99.77000000000001</v>
      </c>
      <c r="X62" s="56">
        <v>6338.34</v>
      </c>
      <c r="Y62" s="58">
        <v>12691.57</v>
      </c>
    </row>
    <row r="63" spans="1:25" ht="15.95" customHeight="1" x14ac:dyDescent="0.2">
      <c r="A63" s="53" t="s">
        <v>184</v>
      </c>
      <c r="B63" s="54" t="s">
        <v>185</v>
      </c>
      <c r="C63" s="55" t="s">
        <v>67</v>
      </c>
      <c r="D63" s="56">
        <v>11634.21</v>
      </c>
      <c r="E63" s="57">
        <v>82.55</v>
      </c>
      <c r="F63" s="56">
        <v>9604.0400000000009</v>
      </c>
      <c r="G63" s="57">
        <v>6.3299999999999992</v>
      </c>
      <c r="H63" s="56">
        <v>736.74</v>
      </c>
      <c r="I63" s="57">
        <v>0.22999999999999998</v>
      </c>
      <c r="J63" s="56">
        <v>27.13</v>
      </c>
      <c r="K63" s="57">
        <v>0</v>
      </c>
      <c r="L63" s="56">
        <v>0</v>
      </c>
      <c r="M63" s="57">
        <v>0</v>
      </c>
      <c r="N63" s="56">
        <v>0</v>
      </c>
      <c r="O63" s="57">
        <v>0.05</v>
      </c>
      <c r="P63" s="56">
        <v>5.7</v>
      </c>
      <c r="Q63" s="57">
        <v>0</v>
      </c>
      <c r="R63" s="56">
        <v>0</v>
      </c>
      <c r="S63" s="57">
        <v>2.7</v>
      </c>
      <c r="T63" s="56">
        <v>314.2</v>
      </c>
      <c r="U63" s="57">
        <v>0.09</v>
      </c>
      <c r="V63" s="56">
        <v>9.98</v>
      </c>
      <c r="W63" s="57">
        <v>91.95</v>
      </c>
      <c r="X63" s="56">
        <v>10697.79</v>
      </c>
      <c r="Y63" s="58">
        <v>22332</v>
      </c>
    </row>
    <row r="64" spans="1:25" ht="15.95" customHeight="1" x14ac:dyDescent="0.2">
      <c r="A64" s="53" t="s">
        <v>186</v>
      </c>
      <c r="B64" s="54" t="s">
        <v>187</v>
      </c>
      <c r="C64" s="55" t="s">
        <v>67</v>
      </c>
      <c r="D64" s="56">
        <v>2518.27</v>
      </c>
      <c r="E64" s="57">
        <v>97.740000000000009</v>
      </c>
      <c r="F64" s="56">
        <v>2461.35</v>
      </c>
      <c r="G64" s="57">
        <v>29.26</v>
      </c>
      <c r="H64" s="56">
        <v>736.74</v>
      </c>
      <c r="I64" s="57">
        <v>1.08</v>
      </c>
      <c r="J64" s="56">
        <v>27.13</v>
      </c>
      <c r="K64" s="57">
        <v>0</v>
      </c>
      <c r="L64" s="56">
        <v>0</v>
      </c>
      <c r="M64" s="57">
        <v>3.88</v>
      </c>
      <c r="N64" s="56">
        <v>97.8</v>
      </c>
      <c r="O64" s="57">
        <v>0.16</v>
      </c>
      <c r="P64" s="56">
        <v>4.1399999999999997</v>
      </c>
      <c r="Q64" s="57">
        <v>0</v>
      </c>
      <c r="R64" s="56">
        <v>0</v>
      </c>
      <c r="S64" s="57">
        <v>12.479999999999999</v>
      </c>
      <c r="T64" s="56">
        <v>314.2</v>
      </c>
      <c r="U64" s="57">
        <v>0.4</v>
      </c>
      <c r="V64" s="56">
        <v>9.98</v>
      </c>
      <c r="W64" s="57">
        <v>144.99</v>
      </c>
      <c r="X64" s="56">
        <v>3651.35</v>
      </c>
      <c r="Y64" s="58">
        <v>6169.62</v>
      </c>
    </row>
    <row r="65" spans="1:25" ht="15.95" customHeight="1" x14ac:dyDescent="0.2">
      <c r="A65" s="53" t="s">
        <v>188</v>
      </c>
      <c r="B65" s="54" t="s">
        <v>189</v>
      </c>
      <c r="C65" s="55" t="s">
        <v>67</v>
      </c>
      <c r="D65" s="56">
        <v>3357.69</v>
      </c>
      <c r="E65" s="57">
        <v>97.740000000000009</v>
      </c>
      <c r="F65" s="56">
        <v>3281.81</v>
      </c>
      <c r="G65" s="57">
        <v>21.94</v>
      </c>
      <c r="H65" s="56">
        <v>736.74</v>
      </c>
      <c r="I65" s="57">
        <v>0.80999999999999994</v>
      </c>
      <c r="J65" s="56">
        <v>27.13</v>
      </c>
      <c r="K65" s="57">
        <v>0</v>
      </c>
      <c r="L65" s="56">
        <v>0</v>
      </c>
      <c r="M65" s="57">
        <v>1.41</v>
      </c>
      <c r="N65" s="56">
        <v>47.44</v>
      </c>
      <c r="O65" s="57">
        <v>0.12</v>
      </c>
      <c r="P65" s="56">
        <v>4.1399999999999997</v>
      </c>
      <c r="Q65" s="57">
        <v>0</v>
      </c>
      <c r="R65" s="56">
        <v>0</v>
      </c>
      <c r="S65" s="57">
        <v>9.36</v>
      </c>
      <c r="T65" s="56">
        <v>314.2</v>
      </c>
      <c r="U65" s="57">
        <v>0.3</v>
      </c>
      <c r="V65" s="56">
        <v>9.98</v>
      </c>
      <c r="W65" s="57">
        <v>131.68</v>
      </c>
      <c r="X65" s="56">
        <v>4421.4399999999996</v>
      </c>
      <c r="Y65" s="58">
        <v>7779.13</v>
      </c>
    </row>
    <row r="66" spans="1:25" ht="15.95" customHeight="1" x14ac:dyDescent="0.2">
      <c r="A66" s="53" t="s">
        <v>190</v>
      </c>
      <c r="B66" s="54" t="s">
        <v>191</v>
      </c>
      <c r="C66" s="55" t="s">
        <v>67</v>
      </c>
      <c r="D66" s="56">
        <v>4447.62</v>
      </c>
      <c r="E66" s="57">
        <v>97.740000000000009</v>
      </c>
      <c r="F66" s="56">
        <v>4347.1099999999997</v>
      </c>
      <c r="G66" s="57">
        <v>16.559999999999999</v>
      </c>
      <c r="H66" s="56">
        <v>736.74</v>
      </c>
      <c r="I66" s="57">
        <v>0.61</v>
      </c>
      <c r="J66" s="56">
        <v>27.13</v>
      </c>
      <c r="K66" s="57">
        <v>0</v>
      </c>
      <c r="L66" s="56">
        <v>0</v>
      </c>
      <c r="M66" s="57">
        <v>0</v>
      </c>
      <c r="N66" s="56">
        <v>0</v>
      </c>
      <c r="O66" s="57">
        <v>0.09</v>
      </c>
      <c r="P66" s="56">
        <v>4.1399999999999997</v>
      </c>
      <c r="Q66" s="57">
        <v>0</v>
      </c>
      <c r="R66" s="56">
        <v>0</v>
      </c>
      <c r="S66" s="57">
        <v>7.06</v>
      </c>
      <c r="T66" s="56">
        <v>314.2</v>
      </c>
      <c r="U66" s="57">
        <v>0.22</v>
      </c>
      <c r="V66" s="56">
        <v>9.98</v>
      </c>
      <c r="W66" s="57">
        <v>122.30000000000001</v>
      </c>
      <c r="X66" s="56">
        <v>5439.3</v>
      </c>
      <c r="Y66" s="58">
        <v>9886.92</v>
      </c>
    </row>
    <row r="67" spans="1:25" s="80" customFormat="1" ht="15.95" customHeight="1" x14ac:dyDescent="0.2">
      <c r="A67" s="74" t="s">
        <v>192</v>
      </c>
      <c r="B67" s="75" t="s">
        <v>193</v>
      </c>
      <c r="C67" s="76" t="s">
        <v>67</v>
      </c>
      <c r="D67" s="77">
        <v>2841.65</v>
      </c>
      <c r="E67" s="78">
        <v>80.430000000000007</v>
      </c>
      <c r="F67" s="77">
        <v>2285.54</v>
      </c>
      <c r="G67" s="78">
        <v>25.929999999999996</v>
      </c>
      <c r="H67" s="77">
        <v>736.74</v>
      </c>
      <c r="I67" s="78">
        <v>0</v>
      </c>
      <c r="J67" s="77">
        <v>0</v>
      </c>
      <c r="K67" s="78">
        <v>0</v>
      </c>
      <c r="L67" s="77">
        <v>0</v>
      </c>
      <c r="M67" s="78">
        <v>2.76</v>
      </c>
      <c r="N67" s="77">
        <v>78.400000000000006</v>
      </c>
      <c r="O67" s="78">
        <v>0.16</v>
      </c>
      <c r="P67" s="77">
        <v>4.47</v>
      </c>
      <c r="Q67" s="78">
        <v>0</v>
      </c>
      <c r="R67" s="77">
        <v>0</v>
      </c>
      <c r="S67" s="78">
        <v>11.06</v>
      </c>
      <c r="T67" s="77">
        <v>314.2</v>
      </c>
      <c r="U67" s="78">
        <v>0.35000000000000003</v>
      </c>
      <c r="V67" s="77">
        <v>9.98</v>
      </c>
      <c r="W67" s="78">
        <v>120.68</v>
      </c>
      <c r="X67" s="77">
        <v>3429.33</v>
      </c>
      <c r="Y67" s="79">
        <v>6270.98</v>
      </c>
    </row>
    <row r="68" spans="1:25" ht="15.95" customHeight="1" x14ac:dyDescent="0.2">
      <c r="A68" s="53" t="s">
        <v>194</v>
      </c>
      <c r="B68" s="54" t="s">
        <v>195</v>
      </c>
      <c r="C68" s="55" t="s">
        <v>67</v>
      </c>
      <c r="D68" s="56">
        <v>2149.64</v>
      </c>
      <c r="E68" s="57">
        <v>80.12</v>
      </c>
      <c r="F68" s="56">
        <v>1722.29</v>
      </c>
      <c r="G68" s="57">
        <v>34.270000000000003</v>
      </c>
      <c r="H68" s="56">
        <v>736.74</v>
      </c>
      <c r="I68" s="57">
        <v>1.41</v>
      </c>
      <c r="J68" s="56">
        <v>30.41</v>
      </c>
      <c r="K68" s="57">
        <v>0</v>
      </c>
      <c r="L68" s="56">
        <v>0</v>
      </c>
      <c r="M68" s="57">
        <v>5.58</v>
      </c>
      <c r="N68" s="56">
        <v>119.92</v>
      </c>
      <c r="O68" s="57">
        <v>0.21</v>
      </c>
      <c r="P68" s="56">
        <v>4.58</v>
      </c>
      <c r="Q68" s="57">
        <v>0</v>
      </c>
      <c r="R68" s="56">
        <v>0</v>
      </c>
      <c r="S68" s="57">
        <v>14.62</v>
      </c>
      <c r="T68" s="56">
        <v>314.2</v>
      </c>
      <c r="U68" s="57">
        <v>0.45999999999999996</v>
      </c>
      <c r="V68" s="56">
        <v>9.98</v>
      </c>
      <c r="W68" s="57">
        <v>136.68</v>
      </c>
      <c r="X68" s="56">
        <v>2938.13</v>
      </c>
      <c r="Y68" s="58">
        <v>5087.7700000000004</v>
      </c>
    </row>
    <row r="69" spans="1:25" ht="15.95" customHeight="1" x14ac:dyDescent="0.2">
      <c r="A69" s="53" t="s">
        <v>196</v>
      </c>
      <c r="B69" s="54" t="s">
        <v>197</v>
      </c>
      <c r="C69" s="55" t="s">
        <v>67</v>
      </c>
      <c r="D69" s="56">
        <v>2987.19</v>
      </c>
      <c r="E69" s="57">
        <v>80.75</v>
      </c>
      <c r="F69" s="56">
        <v>2412.15</v>
      </c>
      <c r="G69" s="57">
        <v>24.66</v>
      </c>
      <c r="H69" s="56">
        <v>736.74</v>
      </c>
      <c r="I69" s="57">
        <v>1.02</v>
      </c>
      <c r="J69" s="56">
        <v>30.41</v>
      </c>
      <c r="K69" s="57">
        <v>0</v>
      </c>
      <c r="L69" s="56">
        <v>0</v>
      </c>
      <c r="M69" s="57">
        <v>2.33</v>
      </c>
      <c r="N69" s="56">
        <v>69.67</v>
      </c>
      <c r="O69" s="57">
        <v>0.16</v>
      </c>
      <c r="P69" s="56">
        <v>4.7</v>
      </c>
      <c r="Q69" s="57">
        <v>0</v>
      </c>
      <c r="R69" s="56">
        <v>0</v>
      </c>
      <c r="S69" s="57">
        <v>10.52</v>
      </c>
      <c r="T69" s="56">
        <v>314.2</v>
      </c>
      <c r="U69" s="57">
        <v>0.33</v>
      </c>
      <c r="V69" s="56">
        <v>9.98</v>
      </c>
      <c r="W69" s="57">
        <v>119.77</v>
      </c>
      <c r="X69" s="56">
        <v>3577.85</v>
      </c>
      <c r="Y69" s="58">
        <v>6565.04</v>
      </c>
    </row>
    <row r="70" spans="1:25" ht="15.95" customHeight="1" x14ac:dyDescent="0.2">
      <c r="A70" s="53" t="s">
        <v>198</v>
      </c>
      <c r="B70" s="54" t="s">
        <v>199</v>
      </c>
      <c r="C70" s="55" t="s">
        <v>67</v>
      </c>
      <c r="D70" s="56">
        <v>3268.63</v>
      </c>
      <c r="E70" s="57">
        <v>80.27</v>
      </c>
      <c r="F70" s="56">
        <v>2623.73</v>
      </c>
      <c r="G70" s="57">
        <v>22.54</v>
      </c>
      <c r="H70" s="56">
        <v>736.74</v>
      </c>
      <c r="I70" s="57">
        <v>0.92999999999999994</v>
      </c>
      <c r="J70" s="56">
        <v>30.41</v>
      </c>
      <c r="K70" s="57">
        <v>0</v>
      </c>
      <c r="L70" s="56">
        <v>0</v>
      </c>
      <c r="M70" s="57">
        <v>1.6099999999999999</v>
      </c>
      <c r="N70" s="56">
        <v>52.78</v>
      </c>
      <c r="O70" s="57">
        <v>0.11</v>
      </c>
      <c r="P70" s="56">
        <v>3.67</v>
      </c>
      <c r="Q70" s="57">
        <v>0</v>
      </c>
      <c r="R70" s="56">
        <v>0</v>
      </c>
      <c r="S70" s="57">
        <v>9.6100000000000012</v>
      </c>
      <c r="T70" s="56">
        <v>314.2</v>
      </c>
      <c r="U70" s="57">
        <v>0.31</v>
      </c>
      <c r="V70" s="56">
        <v>9.98</v>
      </c>
      <c r="W70" s="57">
        <v>115.38999999999999</v>
      </c>
      <c r="X70" s="56">
        <v>3771.51</v>
      </c>
      <c r="Y70" s="58">
        <v>7040.14</v>
      </c>
    </row>
    <row r="71" spans="1:25" ht="15.95" customHeight="1" x14ac:dyDescent="0.2">
      <c r="A71" s="53" t="s">
        <v>200</v>
      </c>
      <c r="B71" s="54" t="s">
        <v>201</v>
      </c>
      <c r="C71" s="55" t="s">
        <v>67</v>
      </c>
      <c r="D71" s="56">
        <v>4601.83</v>
      </c>
      <c r="E71" s="57">
        <v>80.95</v>
      </c>
      <c r="F71" s="56">
        <v>3725.18</v>
      </c>
      <c r="G71" s="57">
        <v>16.009999999999998</v>
      </c>
      <c r="H71" s="56">
        <v>736.74</v>
      </c>
      <c r="I71" s="57">
        <v>0.66</v>
      </c>
      <c r="J71" s="56">
        <v>30.41</v>
      </c>
      <c r="K71" s="57">
        <v>0</v>
      </c>
      <c r="L71" s="56">
        <v>0</v>
      </c>
      <c r="M71" s="57">
        <v>0</v>
      </c>
      <c r="N71" s="56">
        <v>0</v>
      </c>
      <c r="O71" s="57">
        <v>0.1</v>
      </c>
      <c r="P71" s="56">
        <v>4.4000000000000004</v>
      </c>
      <c r="Q71" s="57">
        <v>0</v>
      </c>
      <c r="R71" s="56">
        <v>0</v>
      </c>
      <c r="S71" s="57">
        <v>6.83</v>
      </c>
      <c r="T71" s="56">
        <v>314.2</v>
      </c>
      <c r="U71" s="57">
        <v>0.22</v>
      </c>
      <c r="V71" s="56">
        <v>9.98</v>
      </c>
      <c r="W71" s="57">
        <v>104.76</v>
      </c>
      <c r="X71" s="56">
        <v>4820.92</v>
      </c>
      <c r="Y71" s="58">
        <v>9422.75</v>
      </c>
    </row>
    <row r="72" spans="1:25" ht="15.95" customHeight="1" x14ac:dyDescent="0.2">
      <c r="A72" s="53" t="s">
        <v>202</v>
      </c>
      <c r="B72" s="54" t="s">
        <v>203</v>
      </c>
      <c r="C72" s="55" t="s">
        <v>67</v>
      </c>
      <c r="D72" s="56">
        <v>2908.72</v>
      </c>
      <c r="E72" s="57">
        <v>79.52</v>
      </c>
      <c r="F72" s="56">
        <v>2313.0100000000002</v>
      </c>
      <c r="G72" s="57">
        <v>25.330000000000002</v>
      </c>
      <c r="H72" s="56">
        <v>736.74</v>
      </c>
      <c r="I72" s="57">
        <v>1.05</v>
      </c>
      <c r="J72" s="56">
        <v>30.41</v>
      </c>
      <c r="K72" s="57">
        <v>0</v>
      </c>
      <c r="L72" s="56">
        <v>0</v>
      </c>
      <c r="M72" s="57">
        <v>2.56</v>
      </c>
      <c r="N72" s="56">
        <v>74.38</v>
      </c>
      <c r="O72" s="57">
        <v>0.11</v>
      </c>
      <c r="P72" s="56">
        <v>3.2</v>
      </c>
      <c r="Q72" s="57">
        <v>0</v>
      </c>
      <c r="R72" s="56">
        <v>0</v>
      </c>
      <c r="S72" s="57">
        <v>10.8</v>
      </c>
      <c r="T72" s="56">
        <v>314.2</v>
      </c>
      <c r="U72" s="57">
        <v>0.33999999999999997</v>
      </c>
      <c r="V72" s="56">
        <v>9.98</v>
      </c>
      <c r="W72" s="57">
        <v>119.71000000000001</v>
      </c>
      <c r="X72" s="56">
        <v>3481.93</v>
      </c>
      <c r="Y72" s="58">
        <v>6390.65</v>
      </c>
    </row>
    <row r="73" spans="1:25" ht="15.95" customHeight="1" x14ac:dyDescent="0.2">
      <c r="A73" s="53" t="s">
        <v>204</v>
      </c>
      <c r="B73" s="54" t="s">
        <v>205</v>
      </c>
      <c r="C73" s="55" t="s">
        <v>67</v>
      </c>
      <c r="D73" s="56">
        <v>2558.11</v>
      </c>
      <c r="E73" s="57">
        <v>80.600000000000009</v>
      </c>
      <c r="F73" s="56">
        <v>2061.84</v>
      </c>
      <c r="G73" s="57">
        <v>28.799999999999997</v>
      </c>
      <c r="H73" s="56">
        <v>736.74</v>
      </c>
      <c r="I73" s="57">
        <v>1.1900000000000002</v>
      </c>
      <c r="J73" s="56">
        <v>30.41</v>
      </c>
      <c r="K73" s="57">
        <v>0</v>
      </c>
      <c r="L73" s="56">
        <v>0</v>
      </c>
      <c r="M73" s="57">
        <v>3.73</v>
      </c>
      <c r="N73" s="56">
        <v>95.41</v>
      </c>
      <c r="O73" s="57">
        <v>0.16</v>
      </c>
      <c r="P73" s="56">
        <v>4.0599999999999996</v>
      </c>
      <c r="Q73" s="57">
        <v>0</v>
      </c>
      <c r="R73" s="56">
        <v>0</v>
      </c>
      <c r="S73" s="57">
        <v>12.280000000000001</v>
      </c>
      <c r="T73" s="56">
        <v>314.2</v>
      </c>
      <c r="U73" s="57">
        <v>0.38999999999999996</v>
      </c>
      <c r="V73" s="56">
        <v>9.98</v>
      </c>
      <c r="W73" s="57">
        <v>127.15</v>
      </c>
      <c r="X73" s="56">
        <v>3252.65</v>
      </c>
      <c r="Y73" s="58">
        <v>5810.76</v>
      </c>
    </row>
    <row r="74" spans="1:25" ht="15.95" customHeight="1" x14ac:dyDescent="0.2">
      <c r="A74" s="53" t="s">
        <v>206</v>
      </c>
      <c r="B74" s="54" t="s">
        <v>207</v>
      </c>
      <c r="C74" s="55" t="s">
        <v>67</v>
      </c>
      <c r="D74" s="56">
        <v>2646.43</v>
      </c>
      <c r="E74" s="57">
        <v>80.13</v>
      </c>
      <c r="F74" s="56">
        <v>2120.58</v>
      </c>
      <c r="G74" s="57">
        <v>27.839999999999996</v>
      </c>
      <c r="H74" s="56">
        <v>736.74</v>
      </c>
      <c r="I74" s="57">
        <v>0</v>
      </c>
      <c r="J74" s="56">
        <v>0</v>
      </c>
      <c r="K74" s="57">
        <v>0</v>
      </c>
      <c r="L74" s="56">
        <v>0</v>
      </c>
      <c r="M74" s="57">
        <v>3.4099999999999997</v>
      </c>
      <c r="N74" s="56">
        <v>90.11</v>
      </c>
      <c r="O74" s="57">
        <v>0.15</v>
      </c>
      <c r="P74" s="56">
        <v>4.01</v>
      </c>
      <c r="Q74" s="57">
        <v>0</v>
      </c>
      <c r="R74" s="56">
        <v>0</v>
      </c>
      <c r="S74" s="57">
        <v>11.87</v>
      </c>
      <c r="T74" s="56">
        <v>314.2</v>
      </c>
      <c r="U74" s="57">
        <v>0.38</v>
      </c>
      <c r="V74" s="56">
        <v>9.98</v>
      </c>
      <c r="W74" s="57">
        <v>123.78</v>
      </c>
      <c r="X74" s="56">
        <v>3275.63</v>
      </c>
      <c r="Y74" s="58">
        <v>5922.06</v>
      </c>
    </row>
    <row r="75" spans="1:25" ht="15.95" customHeight="1" x14ac:dyDescent="0.2">
      <c r="A75" s="53" t="s">
        <v>208</v>
      </c>
      <c r="B75" s="54" t="s">
        <v>209</v>
      </c>
      <c r="C75" s="55" t="s">
        <v>67</v>
      </c>
      <c r="D75" s="56">
        <v>3528.57</v>
      </c>
      <c r="E75" s="57">
        <v>80.13</v>
      </c>
      <c r="F75" s="56">
        <v>2827.44</v>
      </c>
      <c r="G75" s="57">
        <v>20.880000000000003</v>
      </c>
      <c r="H75" s="56">
        <v>736.74</v>
      </c>
      <c r="I75" s="57">
        <v>0</v>
      </c>
      <c r="J75" s="56">
        <v>0</v>
      </c>
      <c r="K75" s="57">
        <v>0</v>
      </c>
      <c r="L75" s="56">
        <v>0</v>
      </c>
      <c r="M75" s="57">
        <v>1.05</v>
      </c>
      <c r="N75" s="56">
        <v>37.19</v>
      </c>
      <c r="O75" s="57">
        <v>0.11</v>
      </c>
      <c r="P75" s="56">
        <v>4.01</v>
      </c>
      <c r="Q75" s="57">
        <v>0</v>
      </c>
      <c r="R75" s="56">
        <v>0</v>
      </c>
      <c r="S75" s="57">
        <v>8.9</v>
      </c>
      <c r="T75" s="56">
        <v>314.2</v>
      </c>
      <c r="U75" s="57">
        <v>0.27999999999999997</v>
      </c>
      <c r="V75" s="56">
        <v>9.98</v>
      </c>
      <c r="W75" s="57">
        <v>111.35999999999999</v>
      </c>
      <c r="X75" s="56">
        <v>3929.57</v>
      </c>
      <c r="Y75" s="58">
        <v>7458.14</v>
      </c>
    </row>
    <row r="76" spans="1:25" ht="15.95" customHeight="1" x14ac:dyDescent="0.2">
      <c r="A76" s="53" t="s">
        <v>210</v>
      </c>
      <c r="B76" s="54" t="s">
        <v>211</v>
      </c>
      <c r="C76" s="55" t="s">
        <v>67</v>
      </c>
      <c r="D76" s="56">
        <v>5691.23</v>
      </c>
      <c r="E76" s="57">
        <v>80.13</v>
      </c>
      <c r="F76" s="56">
        <v>4560.3900000000003</v>
      </c>
      <c r="G76" s="57">
        <v>12.950000000000001</v>
      </c>
      <c r="H76" s="56">
        <v>736.74</v>
      </c>
      <c r="I76" s="57">
        <v>0</v>
      </c>
      <c r="J76" s="56">
        <v>0</v>
      </c>
      <c r="K76" s="57">
        <v>0</v>
      </c>
      <c r="L76" s="56">
        <v>0</v>
      </c>
      <c r="M76" s="57">
        <v>0</v>
      </c>
      <c r="N76" s="56">
        <v>0</v>
      </c>
      <c r="O76" s="57">
        <v>6.9999999999999993E-2</v>
      </c>
      <c r="P76" s="56">
        <v>4.01</v>
      </c>
      <c r="Q76" s="57">
        <v>0</v>
      </c>
      <c r="R76" s="56">
        <v>0</v>
      </c>
      <c r="S76" s="57">
        <v>5.52</v>
      </c>
      <c r="T76" s="56">
        <v>314.2</v>
      </c>
      <c r="U76" s="57">
        <v>0.18</v>
      </c>
      <c r="V76" s="56">
        <v>9.98</v>
      </c>
      <c r="W76" s="57">
        <v>98.839999999999989</v>
      </c>
      <c r="X76" s="56">
        <v>5625.33</v>
      </c>
      <c r="Y76" s="58">
        <v>11316.56</v>
      </c>
    </row>
    <row r="77" spans="1:25" s="73" customFormat="1" ht="15.95" customHeight="1" x14ac:dyDescent="0.2">
      <c r="A77" s="67" t="s">
        <v>212</v>
      </c>
      <c r="B77" s="68" t="s">
        <v>213</v>
      </c>
      <c r="C77" s="69" t="s">
        <v>67</v>
      </c>
      <c r="D77" s="70">
        <v>3537.16</v>
      </c>
      <c r="E77" s="71">
        <v>79.7</v>
      </c>
      <c r="F77" s="70">
        <v>2819.12</v>
      </c>
      <c r="G77" s="71">
        <v>20.830000000000002</v>
      </c>
      <c r="H77" s="70">
        <v>736.74</v>
      </c>
      <c r="I77" s="71">
        <v>0</v>
      </c>
      <c r="J77" s="70">
        <v>0</v>
      </c>
      <c r="K77" s="71">
        <v>0</v>
      </c>
      <c r="L77" s="70">
        <v>0</v>
      </c>
      <c r="M77" s="71">
        <v>1.04</v>
      </c>
      <c r="N77" s="70">
        <v>36.67</v>
      </c>
      <c r="O77" s="71">
        <v>0.1</v>
      </c>
      <c r="P77" s="70">
        <v>3.42</v>
      </c>
      <c r="Q77" s="71">
        <v>0</v>
      </c>
      <c r="R77" s="70">
        <v>0</v>
      </c>
      <c r="S77" s="71">
        <v>8.8800000000000008</v>
      </c>
      <c r="T77" s="70">
        <v>314.2</v>
      </c>
      <c r="U77" s="71">
        <v>0.27999999999999997</v>
      </c>
      <c r="V77" s="70">
        <v>9.98</v>
      </c>
      <c r="W77" s="71">
        <v>110.83000000000001</v>
      </c>
      <c r="X77" s="70">
        <v>3920.13</v>
      </c>
      <c r="Y77" s="72">
        <v>7457.29</v>
      </c>
    </row>
    <row r="78" spans="1:25" s="66" customFormat="1" ht="15.95" customHeight="1" x14ac:dyDescent="0.2">
      <c r="A78" s="60" t="s">
        <v>214</v>
      </c>
      <c r="B78" s="61" t="s">
        <v>215</v>
      </c>
      <c r="C78" s="62" t="s">
        <v>67</v>
      </c>
      <c r="D78" s="63">
        <v>4716.22</v>
      </c>
      <c r="E78" s="64">
        <v>79.7</v>
      </c>
      <c r="F78" s="63">
        <v>3758.82</v>
      </c>
      <c r="G78" s="64">
        <v>15.620000000000001</v>
      </c>
      <c r="H78" s="63">
        <v>736.74</v>
      </c>
      <c r="I78" s="64">
        <v>0</v>
      </c>
      <c r="J78" s="63">
        <v>0</v>
      </c>
      <c r="K78" s="64">
        <v>0</v>
      </c>
      <c r="L78" s="63">
        <v>0</v>
      </c>
      <c r="M78" s="64">
        <v>0</v>
      </c>
      <c r="N78" s="63">
        <v>0</v>
      </c>
      <c r="O78" s="64">
        <v>6.9999999999999993E-2</v>
      </c>
      <c r="P78" s="63">
        <v>3.42</v>
      </c>
      <c r="Q78" s="64">
        <v>0</v>
      </c>
      <c r="R78" s="63">
        <v>0</v>
      </c>
      <c r="S78" s="64">
        <v>6.660000000000001</v>
      </c>
      <c r="T78" s="63">
        <v>314.2</v>
      </c>
      <c r="U78" s="64">
        <v>0.21</v>
      </c>
      <c r="V78" s="63">
        <v>9.98</v>
      </c>
      <c r="W78" s="64">
        <v>102.27</v>
      </c>
      <c r="X78" s="63">
        <v>4823.17</v>
      </c>
      <c r="Y78" s="65">
        <v>9539.3799999999992</v>
      </c>
    </row>
    <row r="79" spans="1:25" s="66" customFormat="1" ht="15.95" customHeight="1" x14ac:dyDescent="0.2">
      <c r="A79" s="60" t="s">
        <v>216</v>
      </c>
      <c r="B79" s="61" t="s">
        <v>217</v>
      </c>
      <c r="C79" s="62" t="s">
        <v>67</v>
      </c>
      <c r="D79" s="63">
        <v>8501.66</v>
      </c>
      <c r="E79" s="64">
        <v>79.7</v>
      </c>
      <c r="F79" s="63">
        <v>6775.82</v>
      </c>
      <c r="G79" s="64">
        <v>8.67</v>
      </c>
      <c r="H79" s="63">
        <v>736.74</v>
      </c>
      <c r="I79" s="64">
        <v>0</v>
      </c>
      <c r="J79" s="63">
        <v>0</v>
      </c>
      <c r="K79" s="64">
        <v>0</v>
      </c>
      <c r="L79" s="63">
        <v>0</v>
      </c>
      <c r="M79" s="64">
        <v>0</v>
      </c>
      <c r="N79" s="63">
        <v>0</v>
      </c>
      <c r="O79" s="64">
        <v>0.04</v>
      </c>
      <c r="P79" s="63">
        <v>3.42</v>
      </c>
      <c r="Q79" s="64">
        <v>0</v>
      </c>
      <c r="R79" s="63">
        <v>0</v>
      </c>
      <c r="S79" s="64">
        <v>3.6999999999999997</v>
      </c>
      <c r="T79" s="63">
        <v>314.2</v>
      </c>
      <c r="U79" s="64">
        <v>0.12</v>
      </c>
      <c r="V79" s="63">
        <v>9.98</v>
      </c>
      <c r="W79" s="64">
        <v>92.22</v>
      </c>
      <c r="X79" s="63">
        <v>7840.17</v>
      </c>
      <c r="Y79" s="65">
        <v>16341.82</v>
      </c>
    </row>
    <row r="80" spans="1:25" ht="15.95" customHeight="1" x14ac:dyDescent="0.2">
      <c r="A80" s="53" t="s">
        <v>218</v>
      </c>
      <c r="B80" s="54" t="s">
        <v>219</v>
      </c>
      <c r="C80" s="55" t="s">
        <v>67</v>
      </c>
      <c r="D80" s="56">
        <v>12903</v>
      </c>
      <c r="E80" s="57">
        <v>80.06</v>
      </c>
      <c r="F80" s="56">
        <v>10330.14</v>
      </c>
      <c r="G80" s="57">
        <v>5.71</v>
      </c>
      <c r="H80" s="56">
        <v>736.74</v>
      </c>
      <c r="I80" s="57">
        <v>0.21</v>
      </c>
      <c r="J80" s="56">
        <v>27.13</v>
      </c>
      <c r="K80" s="57">
        <v>0</v>
      </c>
      <c r="L80" s="56">
        <v>0</v>
      </c>
      <c r="M80" s="57">
        <v>0</v>
      </c>
      <c r="N80" s="56">
        <v>0</v>
      </c>
      <c r="O80" s="57">
        <v>0.04</v>
      </c>
      <c r="P80" s="56">
        <v>4.83</v>
      </c>
      <c r="Q80" s="57">
        <v>0</v>
      </c>
      <c r="R80" s="56">
        <v>0</v>
      </c>
      <c r="S80" s="57">
        <v>2.44</v>
      </c>
      <c r="T80" s="56">
        <v>314.2</v>
      </c>
      <c r="U80" s="57">
        <v>0.08</v>
      </c>
      <c r="V80" s="56">
        <v>9.98</v>
      </c>
      <c r="W80" s="57">
        <v>88.53</v>
      </c>
      <c r="X80" s="56">
        <v>11423.03</v>
      </c>
      <c r="Y80" s="58">
        <v>24326.03</v>
      </c>
    </row>
    <row r="81" spans="1:25" ht="15.95" customHeight="1" x14ac:dyDescent="0.2">
      <c r="A81" s="53" t="s">
        <v>220</v>
      </c>
      <c r="B81" s="54" t="s">
        <v>221</v>
      </c>
      <c r="C81" s="55" t="s">
        <v>67</v>
      </c>
      <c r="D81" s="56">
        <v>13824.31</v>
      </c>
      <c r="E81" s="57">
        <v>80.06</v>
      </c>
      <c r="F81" s="56">
        <v>11067.74</v>
      </c>
      <c r="G81" s="57">
        <v>5.33</v>
      </c>
      <c r="H81" s="56">
        <v>736.74</v>
      </c>
      <c r="I81" s="57">
        <v>0.2</v>
      </c>
      <c r="J81" s="56">
        <v>27.13</v>
      </c>
      <c r="K81" s="57">
        <v>0</v>
      </c>
      <c r="L81" s="56">
        <v>0</v>
      </c>
      <c r="M81" s="57">
        <v>0</v>
      </c>
      <c r="N81" s="56">
        <v>0</v>
      </c>
      <c r="O81" s="57">
        <v>0.03</v>
      </c>
      <c r="P81" s="56">
        <v>4.83</v>
      </c>
      <c r="Q81" s="57">
        <v>0</v>
      </c>
      <c r="R81" s="56">
        <v>0</v>
      </c>
      <c r="S81" s="57">
        <v>2.27</v>
      </c>
      <c r="T81" s="56">
        <v>314.2</v>
      </c>
      <c r="U81" s="57">
        <v>6.9999999999999993E-2</v>
      </c>
      <c r="V81" s="56">
        <v>9.98</v>
      </c>
      <c r="W81" s="57">
        <v>87.97</v>
      </c>
      <c r="X81" s="56">
        <v>12160.63</v>
      </c>
      <c r="Y81" s="58">
        <v>25984.93</v>
      </c>
    </row>
    <row r="82" spans="1:25" ht="15.95" customHeight="1" x14ac:dyDescent="0.2">
      <c r="A82" s="53" t="s">
        <v>222</v>
      </c>
      <c r="B82" s="54" t="s">
        <v>223</v>
      </c>
      <c r="C82" s="55" t="s">
        <v>67</v>
      </c>
      <c r="D82" s="56">
        <v>14745.61</v>
      </c>
      <c r="E82" s="57">
        <v>80.06</v>
      </c>
      <c r="F82" s="56">
        <v>11805.34</v>
      </c>
      <c r="G82" s="57">
        <v>5</v>
      </c>
      <c r="H82" s="56">
        <v>736.74</v>
      </c>
      <c r="I82" s="57">
        <v>0.18</v>
      </c>
      <c r="J82" s="56">
        <v>27.13</v>
      </c>
      <c r="K82" s="57">
        <v>0</v>
      </c>
      <c r="L82" s="56">
        <v>0</v>
      </c>
      <c r="M82" s="57">
        <v>0</v>
      </c>
      <c r="N82" s="56">
        <v>0</v>
      </c>
      <c r="O82" s="57">
        <v>0.03</v>
      </c>
      <c r="P82" s="56">
        <v>4.83</v>
      </c>
      <c r="Q82" s="57">
        <v>0</v>
      </c>
      <c r="R82" s="56">
        <v>0</v>
      </c>
      <c r="S82" s="57">
        <v>2.13</v>
      </c>
      <c r="T82" s="56">
        <v>314.2</v>
      </c>
      <c r="U82" s="57">
        <v>6.9999999999999993E-2</v>
      </c>
      <c r="V82" s="56">
        <v>9.98</v>
      </c>
      <c r="W82" s="57">
        <v>87.47</v>
      </c>
      <c r="X82" s="56">
        <v>12898.22</v>
      </c>
      <c r="Y82" s="58">
        <v>27643.84</v>
      </c>
    </row>
    <row r="83" spans="1:25" ht="15.95" customHeight="1" x14ac:dyDescent="0.2">
      <c r="A83" s="53" t="s">
        <v>224</v>
      </c>
      <c r="B83" s="54" t="s">
        <v>225</v>
      </c>
      <c r="C83" s="55" t="s">
        <v>67</v>
      </c>
      <c r="D83" s="56">
        <v>4048.9</v>
      </c>
      <c r="E83" s="57">
        <v>79.759999999999991</v>
      </c>
      <c r="F83" s="56">
        <v>3229.4</v>
      </c>
      <c r="G83" s="57">
        <v>18.2</v>
      </c>
      <c r="H83" s="56">
        <v>736.74</v>
      </c>
      <c r="I83" s="57">
        <v>0.67</v>
      </c>
      <c r="J83" s="56">
        <v>27.13</v>
      </c>
      <c r="K83" s="57">
        <v>0</v>
      </c>
      <c r="L83" s="56">
        <v>0</v>
      </c>
      <c r="M83" s="57">
        <v>0.15</v>
      </c>
      <c r="N83" s="56">
        <v>5.97</v>
      </c>
      <c r="O83" s="57">
        <v>0.09</v>
      </c>
      <c r="P83" s="56">
        <v>3.52</v>
      </c>
      <c r="Q83" s="57">
        <v>0</v>
      </c>
      <c r="R83" s="56">
        <v>0</v>
      </c>
      <c r="S83" s="57">
        <v>7.76</v>
      </c>
      <c r="T83" s="56">
        <v>314.2</v>
      </c>
      <c r="U83" s="57">
        <v>0.25</v>
      </c>
      <c r="V83" s="56">
        <v>9.98</v>
      </c>
      <c r="W83" s="57">
        <v>106.87</v>
      </c>
      <c r="X83" s="56">
        <v>4326.9399999999996</v>
      </c>
      <c r="Y83" s="58">
        <v>8375.83</v>
      </c>
    </row>
    <row r="84" spans="1:25" ht="15.95" customHeight="1" x14ac:dyDescent="0.2">
      <c r="A84" s="53" t="s">
        <v>226</v>
      </c>
      <c r="B84" s="54" t="s">
        <v>227</v>
      </c>
      <c r="C84" s="55" t="s">
        <v>67</v>
      </c>
      <c r="D84" s="56">
        <v>5398.53</v>
      </c>
      <c r="E84" s="57">
        <v>79.759999999999991</v>
      </c>
      <c r="F84" s="56">
        <v>4305.87</v>
      </c>
      <c r="G84" s="57">
        <v>13.65</v>
      </c>
      <c r="H84" s="56">
        <v>736.74</v>
      </c>
      <c r="I84" s="57">
        <v>0.5</v>
      </c>
      <c r="J84" s="56">
        <v>27.13</v>
      </c>
      <c r="K84" s="57">
        <v>0</v>
      </c>
      <c r="L84" s="56">
        <v>0</v>
      </c>
      <c r="M84" s="57">
        <v>0</v>
      </c>
      <c r="N84" s="56">
        <v>0</v>
      </c>
      <c r="O84" s="57">
        <v>6.9999999999999993E-2</v>
      </c>
      <c r="P84" s="56">
        <v>3.52</v>
      </c>
      <c r="Q84" s="57">
        <v>0</v>
      </c>
      <c r="R84" s="56">
        <v>0</v>
      </c>
      <c r="S84" s="57">
        <v>5.82</v>
      </c>
      <c r="T84" s="56">
        <v>314.2</v>
      </c>
      <c r="U84" s="57">
        <v>0.18</v>
      </c>
      <c r="V84" s="56">
        <v>9.98</v>
      </c>
      <c r="W84" s="57">
        <v>99.98</v>
      </c>
      <c r="X84" s="56">
        <v>5397.44</v>
      </c>
      <c r="Y84" s="58">
        <v>10795.97</v>
      </c>
    </row>
    <row r="85" spans="1:25" ht="15.95" customHeight="1" x14ac:dyDescent="0.2">
      <c r="A85" s="53" t="s">
        <v>228</v>
      </c>
      <c r="B85" s="54" t="s">
        <v>229</v>
      </c>
      <c r="C85" s="55" t="s">
        <v>67</v>
      </c>
      <c r="D85" s="56">
        <v>10648.45</v>
      </c>
      <c r="E85" s="57">
        <v>79.759999999999991</v>
      </c>
      <c r="F85" s="56">
        <v>8493.2099999999991</v>
      </c>
      <c r="G85" s="57">
        <v>6.92</v>
      </c>
      <c r="H85" s="56">
        <v>736.74</v>
      </c>
      <c r="I85" s="57">
        <v>0.25</v>
      </c>
      <c r="J85" s="56">
        <v>27.13</v>
      </c>
      <c r="K85" s="57">
        <v>0</v>
      </c>
      <c r="L85" s="56">
        <v>0</v>
      </c>
      <c r="M85" s="57">
        <v>0</v>
      </c>
      <c r="N85" s="56">
        <v>0</v>
      </c>
      <c r="O85" s="57">
        <v>0.03</v>
      </c>
      <c r="P85" s="56">
        <v>3.52</v>
      </c>
      <c r="Q85" s="57">
        <v>0</v>
      </c>
      <c r="R85" s="56">
        <v>0</v>
      </c>
      <c r="S85" s="57">
        <v>2.9499999999999997</v>
      </c>
      <c r="T85" s="56">
        <v>314.2</v>
      </c>
      <c r="U85" s="57">
        <v>0.09</v>
      </c>
      <c r="V85" s="56">
        <v>9.98</v>
      </c>
      <c r="W85" s="57">
        <v>90.01</v>
      </c>
      <c r="X85" s="56">
        <v>9584.7800000000007</v>
      </c>
      <c r="Y85" s="58">
        <v>20233.23</v>
      </c>
    </row>
    <row r="86" spans="1:25" ht="15.95" customHeight="1" x14ac:dyDescent="0.2">
      <c r="A86" s="53" t="s">
        <v>230</v>
      </c>
      <c r="B86" s="54" t="s">
        <v>231</v>
      </c>
      <c r="C86" s="55" t="s">
        <v>67</v>
      </c>
      <c r="D86" s="56">
        <v>3475.42</v>
      </c>
      <c r="E86" s="57">
        <v>86.22999999999999</v>
      </c>
      <c r="F86" s="56">
        <v>2996.85</v>
      </c>
      <c r="G86" s="57">
        <v>21.2</v>
      </c>
      <c r="H86" s="56">
        <v>736.74</v>
      </c>
      <c r="I86" s="57">
        <v>0.77999999999999992</v>
      </c>
      <c r="J86" s="56">
        <v>27.13</v>
      </c>
      <c r="K86" s="57">
        <v>0</v>
      </c>
      <c r="L86" s="56">
        <v>0</v>
      </c>
      <c r="M86" s="57">
        <v>1.1599999999999999</v>
      </c>
      <c r="N86" s="56">
        <v>40.369999999999997</v>
      </c>
      <c r="O86" s="57">
        <v>0.27</v>
      </c>
      <c r="P86" s="56">
        <v>9.4</v>
      </c>
      <c r="Q86" s="57">
        <v>0</v>
      </c>
      <c r="R86" s="56">
        <v>0</v>
      </c>
      <c r="S86" s="57">
        <v>9.0399999999999991</v>
      </c>
      <c r="T86" s="56">
        <v>314.2</v>
      </c>
      <c r="U86" s="57">
        <v>0.28999999999999998</v>
      </c>
      <c r="V86" s="56">
        <v>9.98</v>
      </c>
      <c r="W86" s="57">
        <v>118.97</v>
      </c>
      <c r="X86" s="56">
        <v>4134.68</v>
      </c>
      <c r="Y86" s="58">
        <v>7610.1</v>
      </c>
    </row>
    <row r="87" spans="1:25" ht="15.95" customHeight="1" x14ac:dyDescent="0.2">
      <c r="A87" s="53" t="s">
        <v>232</v>
      </c>
      <c r="B87" s="54" t="s">
        <v>233</v>
      </c>
      <c r="C87" s="55" t="s">
        <v>67</v>
      </c>
      <c r="D87" s="56">
        <v>4633.8900000000003</v>
      </c>
      <c r="E87" s="57">
        <v>86.22999999999999</v>
      </c>
      <c r="F87" s="56">
        <v>3995.8</v>
      </c>
      <c r="G87" s="57">
        <v>15.9</v>
      </c>
      <c r="H87" s="56">
        <v>736.74</v>
      </c>
      <c r="I87" s="57">
        <v>0.59</v>
      </c>
      <c r="J87" s="56">
        <v>27.13</v>
      </c>
      <c r="K87" s="57">
        <v>0</v>
      </c>
      <c r="L87" s="56">
        <v>0</v>
      </c>
      <c r="M87" s="57">
        <v>0</v>
      </c>
      <c r="N87" s="56">
        <v>0</v>
      </c>
      <c r="O87" s="57">
        <v>0.2</v>
      </c>
      <c r="P87" s="56">
        <v>9.4</v>
      </c>
      <c r="Q87" s="57">
        <v>0</v>
      </c>
      <c r="R87" s="56">
        <v>0</v>
      </c>
      <c r="S87" s="57">
        <v>6.78</v>
      </c>
      <c r="T87" s="56">
        <v>314.2</v>
      </c>
      <c r="U87" s="57">
        <v>0.22</v>
      </c>
      <c r="V87" s="56">
        <v>9.98</v>
      </c>
      <c r="W87" s="57">
        <v>109.91</v>
      </c>
      <c r="X87" s="56">
        <v>5093.26</v>
      </c>
      <c r="Y87" s="58">
        <v>9727.15</v>
      </c>
    </row>
    <row r="88" spans="1:25" ht="15.95" customHeight="1" x14ac:dyDescent="0.2">
      <c r="A88" s="53" t="s">
        <v>234</v>
      </c>
      <c r="B88" s="54" t="s">
        <v>235</v>
      </c>
      <c r="C88" s="55" t="s">
        <v>67</v>
      </c>
      <c r="D88" s="56">
        <v>7387.64</v>
      </c>
      <c r="E88" s="57">
        <v>86.22999999999999</v>
      </c>
      <c r="F88" s="56">
        <v>6370.36</v>
      </c>
      <c r="G88" s="57">
        <v>9.9699999999999989</v>
      </c>
      <c r="H88" s="56">
        <v>736.74</v>
      </c>
      <c r="I88" s="57">
        <v>0.37</v>
      </c>
      <c r="J88" s="56">
        <v>27.13</v>
      </c>
      <c r="K88" s="57">
        <v>0</v>
      </c>
      <c r="L88" s="56">
        <v>0</v>
      </c>
      <c r="M88" s="57">
        <v>0</v>
      </c>
      <c r="N88" s="56">
        <v>0</v>
      </c>
      <c r="O88" s="57">
        <v>0.13</v>
      </c>
      <c r="P88" s="56">
        <v>9.4</v>
      </c>
      <c r="Q88" s="57">
        <v>0</v>
      </c>
      <c r="R88" s="56">
        <v>0</v>
      </c>
      <c r="S88" s="57">
        <v>4.25</v>
      </c>
      <c r="T88" s="56">
        <v>314.2</v>
      </c>
      <c r="U88" s="57">
        <v>0.13999999999999999</v>
      </c>
      <c r="V88" s="56">
        <v>9.98</v>
      </c>
      <c r="W88" s="57">
        <v>101.08999999999999</v>
      </c>
      <c r="X88" s="56">
        <v>7467.81</v>
      </c>
      <c r="Y88" s="58">
        <v>14855.45</v>
      </c>
    </row>
    <row r="89" spans="1:25" ht="15.95" customHeight="1" x14ac:dyDescent="0.2">
      <c r="A89" s="53" t="s">
        <v>236</v>
      </c>
      <c r="B89" s="54" t="s">
        <v>237</v>
      </c>
      <c r="C89" s="55" t="s">
        <v>67</v>
      </c>
      <c r="D89" s="56">
        <v>2929.4</v>
      </c>
      <c r="E89" s="57">
        <v>84.6</v>
      </c>
      <c r="F89" s="56">
        <v>2478.27</v>
      </c>
      <c r="G89" s="57">
        <v>25.15</v>
      </c>
      <c r="H89" s="56">
        <v>736.74</v>
      </c>
      <c r="I89" s="57">
        <v>0.92999999999999994</v>
      </c>
      <c r="J89" s="56">
        <v>27.13</v>
      </c>
      <c r="K89" s="57">
        <v>0</v>
      </c>
      <c r="L89" s="56">
        <v>0</v>
      </c>
      <c r="M89" s="57">
        <v>2.5</v>
      </c>
      <c r="N89" s="56">
        <v>73.14</v>
      </c>
      <c r="O89" s="57">
        <v>0.27999999999999997</v>
      </c>
      <c r="P89" s="56">
        <v>8.16</v>
      </c>
      <c r="Q89" s="57">
        <v>0</v>
      </c>
      <c r="R89" s="56">
        <v>0</v>
      </c>
      <c r="S89" s="57">
        <v>10.73</v>
      </c>
      <c r="T89" s="56">
        <v>314.2</v>
      </c>
      <c r="U89" s="57">
        <v>0.33999999999999997</v>
      </c>
      <c r="V89" s="56">
        <v>9.98</v>
      </c>
      <c r="W89" s="57">
        <v>124.52000000000001</v>
      </c>
      <c r="X89" s="56">
        <v>3647.61</v>
      </c>
      <c r="Y89" s="58">
        <v>6577.01</v>
      </c>
    </row>
    <row r="90" spans="1:25" ht="15.95" customHeight="1" x14ac:dyDescent="0.2">
      <c r="A90" s="53" t="s">
        <v>238</v>
      </c>
      <c r="B90" s="54" t="s">
        <v>239</v>
      </c>
      <c r="C90" s="55" t="s">
        <v>67</v>
      </c>
      <c r="D90" s="56">
        <v>3905.86</v>
      </c>
      <c r="E90" s="57">
        <v>84.6</v>
      </c>
      <c r="F90" s="56">
        <v>3304.36</v>
      </c>
      <c r="G90" s="57">
        <v>18.86</v>
      </c>
      <c r="H90" s="56">
        <v>736.74</v>
      </c>
      <c r="I90" s="57">
        <v>0.69</v>
      </c>
      <c r="J90" s="56">
        <v>27.13</v>
      </c>
      <c r="K90" s="57">
        <v>0</v>
      </c>
      <c r="L90" s="56">
        <v>0</v>
      </c>
      <c r="M90" s="57">
        <v>0.37</v>
      </c>
      <c r="N90" s="56">
        <v>14.55</v>
      </c>
      <c r="O90" s="57">
        <v>0.21</v>
      </c>
      <c r="P90" s="56">
        <v>8.16</v>
      </c>
      <c r="Q90" s="57">
        <v>0</v>
      </c>
      <c r="R90" s="56">
        <v>0</v>
      </c>
      <c r="S90" s="57">
        <v>8.0399999999999991</v>
      </c>
      <c r="T90" s="56">
        <v>314.2</v>
      </c>
      <c r="U90" s="57">
        <v>0.26</v>
      </c>
      <c r="V90" s="56">
        <v>9.98</v>
      </c>
      <c r="W90" s="57">
        <v>113.04</v>
      </c>
      <c r="X90" s="56">
        <v>4415.12</v>
      </c>
      <c r="Y90" s="58">
        <v>8320.98</v>
      </c>
    </row>
    <row r="91" spans="1:25" ht="15.95" customHeight="1" x14ac:dyDescent="0.2">
      <c r="A91" s="53" t="s">
        <v>240</v>
      </c>
      <c r="B91" s="54" t="s">
        <v>241</v>
      </c>
      <c r="C91" s="55" t="s">
        <v>67</v>
      </c>
      <c r="D91" s="56">
        <v>5849.34</v>
      </c>
      <c r="E91" s="57">
        <v>84.6</v>
      </c>
      <c r="F91" s="56">
        <v>4948.54</v>
      </c>
      <c r="G91" s="57">
        <v>12.6</v>
      </c>
      <c r="H91" s="56">
        <v>736.74</v>
      </c>
      <c r="I91" s="57">
        <v>0.45999999999999996</v>
      </c>
      <c r="J91" s="56">
        <v>27.13</v>
      </c>
      <c r="K91" s="57">
        <v>0</v>
      </c>
      <c r="L91" s="56">
        <v>0</v>
      </c>
      <c r="M91" s="57">
        <v>0</v>
      </c>
      <c r="N91" s="56">
        <v>0</v>
      </c>
      <c r="O91" s="57">
        <v>0.13999999999999999</v>
      </c>
      <c r="P91" s="56">
        <v>8.16</v>
      </c>
      <c r="Q91" s="57">
        <v>0</v>
      </c>
      <c r="R91" s="56">
        <v>0</v>
      </c>
      <c r="S91" s="57">
        <v>5.37</v>
      </c>
      <c r="T91" s="56">
        <v>314.2</v>
      </c>
      <c r="U91" s="57">
        <v>0.16999999999999998</v>
      </c>
      <c r="V91" s="56">
        <v>9.98</v>
      </c>
      <c r="W91" s="57">
        <v>103.34</v>
      </c>
      <c r="X91" s="56">
        <v>6044.75</v>
      </c>
      <c r="Y91" s="58">
        <v>11894.09</v>
      </c>
    </row>
    <row r="92" spans="1:25" ht="15.95" customHeight="1" x14ac:dyDescent="0.2">
      <c r="A92" s="53" t="s">
        <v>242</v>
      </c>
      <c r="B92" s="54" t="s">
        <v>243</v>
      </c>
      <c r="C92" s="55" t="s">
        <v>67</v>
      </c>
      <c r="D92" s="56">
        <v>4159.21</v>
      </c>
      <c r="E92" s="57">
        <v>81.910000000000011</v>
      </c>
      <c r="F92" s="56">
        <v>3406.81</v>
      </c>
      <c r="G92" s="57">
        <v>17.71</v>
      </c>
      <c r="H92" s="56">
        <v>736.74</v>
      </c>
      <c r="I92" s="57">
        <v>0.65</v>
      </c>
      <c r="J92" s="56">
        <v>27.13</v>
      </c>
      <c r="K92" s="57">
        <v>0</v>
      </c>
      <c r="L92" s="56">
        <v>0</v>
      </c>
      <c r="M92" s="57">
        <v>0</v>
      </c>
      <c r="N92" s="56">
        <v>0</v>
      </c>
      <c r="O92" s="57">
        <v>0.16999999999999998</v>
      </c>
      <c r="P92" s="56">
        <v>7.01</v>
      </c>
      <c r="Q92" s="57">
        <v>0</v>
      </c>
      <c r="R92" s="56">
        <v>0</v>
      </c>
      <c r="S92" s="57">
        <v>7.55</v>
      </c>
      <c r="T92" s="56">
        <v>314.2</v>
      </c>
      <c r="U92" s="57">
        <v>0.24</v>
      </c>
      <c r="V92" s="56">
        <v>9.98</v>
      </c>
      <c r="W92" s="57">
        <v>108.24000000000001</v>
      </c>
      <c r="X92" s="56">
        <v>4501.87</v>
      </c>
      <c r="Y92" s="58">
        <v>8661.08</v>
      </c>
    </row>
    <row r="93" spans="1:25" ht="15.95" customHeight="1" x14ac:dyDescent="0.2">
      <c r="A93" s="53" t="s">
        <v>244</v>
      </c>
      <c r="B93" s="54" t="s">
        <v>245</v>
      </c>
      <c r="C93" s="55" t="s">
        <v>67</v>
      </c>
      <c r="D93" s="56">
        <v>5545.62</v>
      </c>
      <c r="E93" s="57">
        <v>81.910000000000011</v>
      </c>
      <c r="F93" s="56">
        <v>4542.41</v>
      </c>
      <c r="G93" s="57">
        <v>13.29</v>
      </c>
      <c r="H93" s="56">
        <v>736.74</v>
      </c>
      <c r="I93" s="57">
        <v>0.49</v>
      </c>
      <c r="J93" s="56">
        <v>27.13</v>
      </c>
      <c r="K93" s="57">
        <v>0</v>
      </c>
      <c r="L93" s="56">
        <v>0</v>
      </c>
      <c r="M93" s="57">
        <v>0</v>
      </c>
      <c r="N93" s="56">
        <v>0</v>
      </c>
      <c r="O93" s="57">
        <v>0.13</v>
      </c>
      <c r="P93" s="56">
        <v>7.01</v>
      </c>
      <c r="Q93" s="57">
        <v>0</v>
      </c>
      <c r="R93" s="56">
        <v>0</v>
      </c>
      <c r="S93" s="57">
        <v>5.67</v>
      </c>
      <c r="T93" s="56">
        <v>314.2</v>
      </c>
      <c r="U93" s="57">
        <v>0.18</v>
      </c>
      <c r="V93" s="56">
        <v>9.98</v>
      </c>
      <c r="W93" s="57">
        <v>101.66</v>
      </c>
      <c r="X93" s="56">
        <v>5637.47</v>
      </c>
      <c r="Y93" s="58">
        <v>11183.09</v>
      </c>
    </row>
    <row r="94" spans="1:25" ht="15.95" customHeight="1" x14ac:dyDescent="0.2">
      <c r="A94" s="53" t="s">
        <v>246</v>
      </c>
      <c r="B94" s="54" t="s">
        <v>247</v>
      </c>
      <c r="C94" s="55" t="s">
        <v>67</v>
      </c>
      <c r="D94" s="56">
        <v>8859.16</v>
      </c>
      <c r="E94" s="57">
        <v>81.910000000000011</v>
      </c>
      <c r="F94" s="56">
        <v>7256.54</v>
      </c>
      <c r="G94" s="57">
        <v>8.32</v>
      </c>
      <c r="H94" s="56">
        <v>736.74</v>
      </c>
      <c r="I94" s="57">
        <v>0.31</v>
      </c>
      <c r="J94" s="56">
        <v>27.13</v>
      </c>
      <c r="K94" s="57">
        <v>0</v>
      </c>
      <c r="L94" s="56">
        <v>0</v>
      </c>
      <c r="M94" s="57">
        <v>0</v>
      </c>
      <c r="N94" s="56">
        <v>0</v>
      </c>
      <c r="O94" s="57">
        <v>0.08</v>
      </c>
      <c r="P94" s="56">
        <v>7.01</v>
      </c>
      <c r="Q94" s="57">
        <v>0</v>
      </c>
      <c r="R94" s="56">
        <v>0</v>
      </c>
      <c r="S94" s="57">
        <v>3.55</v>
      </c>
      <c r="T94" s="56">
        <v>314.2</v>
      </c>
      <c r="U94" s="57">
        <v>0.11</v>
      </c>
      <c r="V94" s="56">
        <v>9.98</v>
      </c>
      <c r="W94" s="57">
        <v>94.27</v>
      </c>
      <c r="X94" s="56">
        <v>8351.59</v>
      </c>
      <c r="Y94" s="58">
        <v>17210.75</v>
      </c>
    </row>
    <row r="95" spans="1:25" ht="15.95" customHeight="1" x14ac:dyDescent="0.2">
      <c r="A95" s="53" t="s">
        <v>248</v>
      </c>
      <c r="B95" s="54" t="s">
        <v>249</v>
      </c>
      <c r="C95" s="55" t="s">
        <v>67</v>
      </c>
      <c r="D95" s="56">
        <v>3475.42</v>
      </c>
      <c r="E95" s="57">
        <v>86.22999999999999</v>
      </c>
      <c r="F95" s="56">
        <v>2996.85</v>
      </c>
      <c r="G95" s="57">
        <v>21.2</v>
      </c>
      <c r="H95" s="56">
        <v>736.74</v>
      </c>
      <c r="I95" s="57">
        <v>0.77999999999999992</v>
      </c>
      <c r="J95" s="56">
        <v>27.13</v>
      </c>
      <c r="K95" s="57">
        <v>0</v>
      </c>
      <c r="L95" s="56">
        <v>0</v>
      </c>
      <c r="M95" s="57">
        <v>1.1599999999999999</v>
      </c>
      <c r="N95" s="56">
        <v>40.369999999999997</v>
      </c>
      <c r="O95" s="57">
        <v>0.27</v>
      </c>
      <c r="P95" s="56">
        <v>9.4</v>
      </c>
      <c r="Q95" s="57">
        <v>0</v>
      </c>
      <c r="R95" s="56">
        <v>0</v>
      </c>
      <c r="S95" s="57">
        <v>9.0399999999999991</v>
      </c>
      <c r="T95" s="56">
        <v>314.2</v>
      </c>
      <c r="U95" s="57">
        <v>0.28999999999999998</v>
      </c>
      <c r="V95" s="56">
        <v>9.98</v>
      </c>
      <c r="W95" s="57">
        <v>118.97</v>
      </c>
      <c r="X95" s="56">
        <v>4134.68</v>
      </c>
      <c r="Y95" s="58">
        <v>7610.1</v>
      </c>
    </row>
    <row r="96" spans="1:25" ht="15.95" customHeight="1" x14ac:dyDescent="0.2">
      <c r="A96" s="53" t="s">
        <v>250</v>
      </c>
      <c r="B96" s="54" t="s">
        <v>251</v>
      </c>
      <c r="C96" s="55" t="s">
        <v>67</v>
      </c>
      <c r="D96" s="56">
        <v>4633.8900000000003</v>
      </c>
      <c r="E96" s="57">
        <v>86.22999999999999</v>
      </c>
      <c r="F96" s="56">
        <v>3995.8</v>
      </c>
      <c r="G96" s="57">
        <v>15.9</v>
      </c>
      <c r="H96" s="56">
        <v>736.74</v>
      </c>
      <c r="I96" s="57">
        <v>0.59</v>
      </c>
      <c r="J96" s="56">
        <v>27.13</v>
      </c>
      <c r="K96" s="57">
        <v>0</v>
      </c>
      <c r="L96" s="56">
        <v>0</v>
      </c>
      <c r="M96" s="57">
        <v>0</v>
      </c>
      <c r="N96" s="56">
        <v>0</v>
      </c>
      <c r="O96" s="57">
        <v>0.2</v>
      </c>
      <c r="P96" s="56">
        <v>9.4</v>
      </c>
      <c r="Q96" s="57">
        <v>0</v>
      </c>
      <c r="R96" s="56">
        <v>0</v>
      </c>
      <c r="S96" s="57">
        <v>6.78</v>
      </c>
      <c r="T96" s="56">
        <v>314.2</v>
      </c>
      <c r="U96" s="57">
        <v>0.22</v>
      </c>
      <c r="V96" s="56">
        <v>9.98</v>
      </c>
      <c r="W96" s="57">
        <v>109.91</v>
      </c>
      <c r="X96" s="56">
        <v>5093.26</v>
      </c>
      <c r="Y96" s="58">
        <v>9727.15</v>
      </c>
    </row>
    <row r="97" spans="1:25" ht="15.95" customHeight="1" x14ac:dyDescent="0.2">
      <c r="A97" s="53" t="s">
        <v>252</v>
      </c>
      <c r="B97" s="54" t="s">
        <v>253</v>
      </c>
      <c r="C97" s="55" t="s">
        <v>67</v>
      </c>
      <c r="D97" s="56">
        <v>7387.64</v>
      </c>
      <c r="E97" s="57">
        <v>86.22999999999999</v>
      </c>
      <c r="F97" s="56">
        <v>6370.36</v>
      </c>
      <c r="G97" s="57">
        <v>9.9699999999999989</v>
      </c>
      <c r="H97" s="56">
        <v>736.74</v>
      </c>
      <c r="I97" s="57">
        <v>0.37</v>
      </c>
      <c r="J97" s="56">
        <v>27.13</v>
      </c>
      <c r="K97" s="57">
        <v>0</v>
      </c>
      <c r="L97" s="56">
        <v>0</v>
      </c>
      <c r="M97" s="57">
        <v>0</v>
      </c>
      <c r="N97" s="56">
        <v>0</v>
      </c>
      <c r="O97" s="57">
        <v>0.13</v>
      </c>
      <c r="P97" s="56">
        <v>9.4</v>
      </c>
      <c r="Q97" s="57">
        <v>0</v>
      </c>
      <c r="R97" s="56">
        <v>0</v>
      </c>
      <c r="S97" s="57">
        <v>4.25</v>
      </c>
      <c r="T97" s="56">
        <v>314.2</v>
      </c>
      <c r="U97" s="57">
        <v>0.13999999999999999</v>
      </c>
      <c r="V97" s="56">
        <v>9.98</v>
      </c>
      <c r="W97" s="57">
        <v>101.08999999999999</v>
      </c>
      <c r="X97" s="56">
        <v>7467.81</v>
      </c>
      <c r="Y97" s="58">
        <v>14855.45</v>
      </c>
    </row>
    <row r="98" spans="1:25" ht="15.95" customHeight="1" x14ac:dyDescent="0.2">
      <c r="A98" s="53" t="s">
        <v>254</v>
      </c>
      <c r="B98" s="54" t="s">
        <v>255</v>
      </c>
      <c r="C98" s="55" t="s">
        <v>67</v>
      </c>
      <c r="D98" s="56">
        <v>4336.84</v>
      </c>
      <c r="E98" s="57">
        <v>81.89</v>
      </c>
      <c r="F98" s="56">
        <v>3551.44</v>
      </c>
      <c r="G98" s="57">
        <v>16.989999999999998</v>
      </c>
      <c r="H98" s="56">
        <v>736.74</v>
      </c>
      <c r="I98" s="57">
        <v>0.63</v>
      </c>
      <c r="J98" s="56">
        <v>27.13</v>
      </c>
      <c r="K98" s="57">
        <v>0</v>
      </c>
      <c r="L98" s="56">
        <v>0</v>
      </c>
      <c r="M98" s="57">
        <v>0</v>
      </c>
      <c r="N98" s="56">
        <v>0</v>
      </c>
      <c r="O98" s="57">
        <v>0.16</v>
      </c>
      <c r="P98" s="56">
        <v>7.01</v>
      </c>
      <c r="Q98" s="57">
        <v>0</v>
      </c>
      <c r="R98" s="56">
        <v>0</v>
      </c>
      <c r="S98" s="57">
        <v>7.24</v>
      </c>
      <c r="T98" s="56">
        <v>314.2</v>
      </c>
      <c r="U98" s="57">
        <v>0.22999999999999998</v>
      </c>
      <c r="V98" s="56">
        <v>9.98</v>
      </c>
      <c r="W98" s="57">
        <v>107.13999999999999</v>
      </c>
      <c r="X98" s="56">
        <v>4646.49</v>
      </c>
      <c r="Y98" s="58">
        <v>8983.33</v>
      </c>
    </row>
    <row r="99" spans="1:25" ht="15.95" customHeight="1" x14ac:dyDescent="0.2">
      <c r="A99" s="53" t="s">
        <v>256</v>
      </c>
      <c r="B99" s="54" t="s">
        <v>257</v>
      </c>
      <c r="C99" s="55" t="s">
        <v>67</v>
      </c>
      <c r="D99" s="56">
        <v>5782.45</v>
      </c>
      <c r="E99" s="57">
        <v>81.89</v>
      </c>
      <c r="F99" s="56">
        <v>4735.25</v>
      </c>
      <c r="G99" s="57">
        <v>12.740000000000002</v>
      </c>
      <c r="H99" s="56">
        <v>736.74</v>
      </c>
      <c r="I99" s="57">
        <v>0.47000000000000003</v>
      </c>
      <c r="J99" s="56">
        <v>27.13</v>
      </c>
      <c r="K99" s="57">
        <v>0</v>
      </c>
      <c r="L99" s="56">
        <v>0</v>
      </c>
      <c r="M99" s="57">
        <v>0</v>
      </c>
      <c r="N99" s="56">
        <v>0</v>
      </c>
      <c r="O99" s="57">
        <v>0.12</v>
      </c>
      <c r="P99" s="56">
        <v>7.01</v>
      </c>
      <c r="Q99" s="57">
        <v>0</v>
      </c>
      <c r="R99" s="56">
        <v>0</v>
      </c>
      <c r="S99" s="57">
        <v>5.43</v>
      </c>
      <c r="T99" s="56">
        <v>314.2</v>
      </c>
      <c r="U99" s="57">
        <v>0.16999999999999998</v>
      </c>
      <c r="V99" s="56">
        <v>9.98</v>
      </c>
      <c r="W99" s="57">
        <v>100.83</v>
      </c>
      <c r="X99" s="56">
        <v>5830.31</v>
      </c>
      <c r="Y99" s="58">
        <v>11612.76</v>
      </c>
    </row>
    <row r="100" spans="1:25" ht="15.95" customHeight="1" x14ac:dyDescent="0.2">
      <c r="A100" s="53" t="s">
        <v>258</v>
      </c>
      <c r="B100" s="54" t="s">
        <v>259</v>
      </c>
      <c r="C100" s="55" t="s">
        <v>67</v>
      </c>
      <c r="D100" s="56">
        <v>8917.4699999999993</v>
      </c>
      <c r="E100" s="57">
        <v>81.89</v>
      </c>
      <c r="F100" s="56">
        <v>7302.52</v>
      </c>
      <c r="G100" s="57">
        <v>8.2600000000000016</v>
      </c>
      <c r="H100" s="56">
        <v>736.74</v>
      </c>
      <c r="I100" s="57">
        <v>0.3</v>
      </c>
      <c r="J100" s="56">
        <v>27.13</v>
      </c>
      <c r="K100" s="57">
        <v>0</v>
      </c>
      <c r="L100" s="56">
        <v>0</v>
      </c>
      <c r="M100" s="57">
        <v>0</v>
      </c>
      <c r="N100" s="56">
        <v>0</v>
      </c>
      <c r="O100" s="57">
        <v>0.08</v>
      </c>
      <c r="P100" s="56">
        <v>7.01</v>
      </c>
      <c r="Q100" s="57">
        <v>0</v>
      </c>
      <c r="R100" s="56">
        <v>0</v>
      </c>
      <c r="S100" s="57">
        <v>3.52</v>
      </c>
      <c r="T100" s="56">
        <v>314.2</v>
      </c>
      <c r="U100" s="57">
        <v>0.11</v>
      </c>
      <c r="V100" s="56">
        <v>9.98</v>
      </c>
      <c r="W100" s="57">
        <v>94.17</v>
      </c>
      <c r="X100" s="56">
        <v>8397.57</v>
      </c>
      <c r="Y100" s="58">
        <v>17315.04</v>
      </c>
    </row>
    <row r="101" spans="1:25" ht="15.95" customHeight="1" x14ac:dyDescent="0.2">
      <c r="A101" s="53" t="s">
        <v>260</v>
      </c>
      <c r="B101" s="54" t="s">
        <v>261</v>
      </c>
      <c r="C101" s="55" t="s">
        <v>262</v>
      </c>
      <c r="D101" s="56">
        <v>9.82</v>
      </c>
      <c r="E101" s="57">
        <v>113.26</v>
      </c>
      <c r="F101" s="56">
        <v>11.12</v>
      </c>
      <c r="G101" s="57">
        <v>41.11</v>
      </c>
      <c r="H101" s="56">
        <v>4.04</v>
      </c>
      <c r="I101" s="57">
        <v>1.8399999999999999</v>
      </c>
      <c r="J101" s="56">
        <v>0.18</v>
      </c>
      <c r="K101" s="57">
        <v>0</v>
      </c>
      <c r="L101" s="56">
        <v>0</v>
      </c>
      <c r="M101" s="57">
        <v>6.660000000000001</v>
      </c>
      <c r="N101" s="56">
        <v>0.65</v>
      </c>
      <c r="O101" s="57">
        <v>0.19</v>
      </c>
      <c r="P101" s="56">
        <v>0.02</v>
      </c>
      <c r="Q101" s="57">
        <v>0</v>
      </c>
      <c r="R101" s="56">
        <v>0</v>
      </c>
      <c r="S101" s="57">
        <v>17.53</v>
      </c>
      <c r="T101" s="56">
        <v>1.72</v>
      </c>
      <c r="U101" s="57">
        <v>0.55999999999999994</v>
      </c>
      <c r="V101" s="56">
        <v>0.05</v>
      </c>
      <c r="W101" s="57">
        <v>181.16</v>
      </c>
      <c r="X101" s="56">
        <v>17.79</v>
      </c>
      <c r="Y101" s="58">
        <v>27.61</v>
      </c>
    </row>
    <row r="102" spans="1:25" ht="15.95" customHeight="1" x14ac:dyDescent="0.2">
      <c r="A102" s="59"/>
    </row>
  </sheetData>
  <mergeCells count="17">
    <mergeCell ref="A1:A3"/>
    <mergeCell ref="B1:B3"/>
    <mergeCell ref="C1:C3"/>
    <mergeCell ref="O2:P2"/>
    <mergeCell ref="Q2:R2"/>
    <mergeCell ref="G1:P1"/>
    <mergeCell ref="Q1:V1"/>
    <mergeCell ref="G2:H2"/>
    <mergeCell ref="I2:J2"/>
    <mergeCell ref="K2:L2"/>
    <mergeCell ref="M2:N2"/>
    <mergeCell ref="Y1:Y2"/>
    <mergeCell ref="E1:F2"/>
    <mergeCell ref="D1:D2"/>
    <mergeCell ref="S2:T2"/>
    <mergeCell ref="U2:V2"/>
    <mergeCell ref="W1:X2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A9" workbookViewId="0"/>
  </sheetViews>
  <sheetFormatPr defaultRowHeight="12.75" x14ac:dyDescent="0.2"/>
  <sheetData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RESUMO</vt:lpstr>
      <vt:lpstr>Planilha</vt:lpstr>
      <vt:lpstr>Cotação Garrafao 20 L</vt:lpstr>
      <vt:lpstr>Cotação Bebedouro Novo </vt:lpstr>
      <vt:lpstr>Tabela Abril 2025 DNIT</vt:lpstr>
      <vt:lpstr>BDI DNIT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SECOP</dc:creator>
  <cp:keywords/>
  <dc:description/>
  <cp:lastModifiedBy>Luiz José Da Silva</cp:lastModifiedBy>
  <cp:revision/>
  <dcterms:created xsi:type="dcterms:W3CDTF">2021-12-10T13:37:59Z</dcterms:created>
  <dcterms:modified xsi:type="dcterms:W3CDTF">2025-09-25T18:23:41Z</dcterms:modified>
  <cp:category/>
  <cp:contentStatus/>
</cp:coreProperties>
</file>